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enitah\Desktop\"/>
    </mc:Choice>
  </mc:AlternateContent>
  <xr:revisionPtr revIDLastSave="0" documentId="13_ncr:1_{158377BF-A300-4866-BC9B-59D0BE82B97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-2" sheetId="1" r:id="rId1"/>
    <sheet name="Sheet2" sheetId="2" r:id="rId2"/>
    <sheet name="DOB" sheetId="4" r:id="rId3"/>
    <sheet name="Sheet3" sheetId="3" r:id="rId4"/>
    <sheet name="Sheet1" sheetId="5" r:id="rId5"/>
  </sheets>
  <calcPr calcId="191029"/>
</workbook>
</file>

<file path=xl/calcChain.xml><?xml version="1.0" encoding="utf-8"?>
<calcChain xmlns="http://schemas.openxmlformats.org/spreadsheetml/2006/main">
  <c r="H155" i="1" l="1"/>
  <c r="H156" i="1"/>
  <c r="H157" i="1"/>
  <c r="H158" i="1"/>
  <c r="H159" i="1"/>
  <c r="H243" i="1"/>
  <c r="H214" i="1"/>
  <c r="H142" i="1"/>
  <c r="H134" i="1"/>
  <c r="H127" i="1"/>
  <c r="H121" i="1"/>
  <c r="G378" i="1"/>
  <c r="G371" i="1" s="1"/>
  <c r="G353" i="1"/>
  <c r="G328" i="1"/>
  <c r="G316" i="1"/>
  <c r="G299" i="1"/>
  <c r="G286" i="1"/>
  <c r="G247" i="1"/>
  <c r="G228" i="1"/>
  <c r="G211" i="1"/>
  <c r="G199" i="1"/>
  <c r="G175" i="1"/>
  <c r="G161" i="1"/>
  <c r="G148" i="1"/>
  <c r="G89" i="1"/>
  <c r="G62" i="1"/>
  <c r="G52" i="1"/>
  <c r="G26" i="1"/>
  <c r="G413" i="1"/>
  <c r="H265" i="1"/>
  <c r="H204" i="1"/>
  <c r="H125" i="1"/>
  <c r="H360" i="1"/>
  <c r="H361" i="1"/>
  <c r="H362" i="1"/>
  <c r="H363" i="1"/>
  <c r="H364" i="1"/>
  <c r="H365" i="1"/>
  <c r="H366" i="1"/>
  <c r="H367" i="1"/>
  <c r="H368" i="1"/>
  <c r="H369" i="1"/>
  <c r="H370" i="1"/>
  <c r="H372" i="1"/>
  <c r="H373" i="1"/>
  <c r="H374" i="1"/>
  <c r="H375" i="1"/>
  <c r="H376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359" i="1"/>
  <c r="H345" i="1"/>
  <c r="H346" i="1"/>
  <c r="H347" i="1"/>
  <c r="H348" i="1"/>
  <c r="H349" i="1"/>
  <c r="H350" i="1"/>
  <c r="H351" i="1"/>
  <c r="H352" i="1"/>
  <c r="H344" i="1"/>
  <c r="H313" i="1"/>
  <c r="H314" i="1"/>
  <c r="H315" i="1"/>
  <c r="H317" i="1"/>
  <c r="H318" i="1"/>
  <c r="H319" i="1"/>
  <c r="H320" i="1"/>
  <c r="H321" i="1"/>
  <c r="H322" i="1"/>
  <c r="H323" i="1"/>
  <c r="H324" i="1"/>
  <c r="H325" i="1"/>
  <c r="H327" i="1"/>
  <c r="H329" i="1"/>
  <c r="H330" i="1"/>
  <c r="H331" i="1"/>
  <c r="H332" i="1"/>
  <c r="H333" i="1"/>
  <c r="H334" i="1"/>
  <c r="H335" i="1"/>
  <c r="H90" i="1"/>
  <c r="H91" i="1"/>
  <c r="H92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9" i="1"/>
  <c r="H110" i="1"/>
  <c r="H111" i="1"/>
  <c r="H112" i="1"/>
  <c r="H113" i="1"/>
  <c r="H114" i="1"/>
  <c r="H115" i="1"/>
  <c r="H116" i="1"/>
  <c r="H117" i="1"/>
  <c r="H118" i="1"/>
  <c r="H120" i="1"/>
  <c r="H122" i="1"/>
  <c r="H123" i="1"/>
  <c r="H124" i="1"/>
  <c r="H126" i="1"/>
  <c r="H129" i="1"/>
  <c r="H130" i="1"/>
  <c r="H131" i="1"/>
  <c r="H132" i="1"/>
  <c r="H133" i="1"/>
  <c r="H135" i="1"/>
  <c r="H136" i="1"/>
  <c r="H138" i="1"/>
  <c r="H139" i="1"/>
  <c r="H140" i="1"/>
  <c r="H141" i="1"/>
  <c r="H143" i="1"/>
  <c r="H144" i="1"/>
  <c r="H145" i="1"/>
  <c r="H146" i="1"/>
  <c r="H149" i="1"/>
  <c r="H153" i="1"/>
  <c r="H154" i="1"/>
  <c r="H160" i="1"/>
  <c r="H162" i="1"/>
  <c r="H163" i="1"/>
  <c r="H167" i="1"/>
  <c r="H168" i="1"/>
  <c r="H173" i="1"/>
  <c r="H174" i="1"/>
  <c r="H176" i="1"/>
  <c r="H177" i="1"/>
  <c r="H178" i="1"/>
  <c r="H179" i="1"/>
  <c r="H180" i="1"/>
  <c r="H182" i="1"/>
  <c r="H183" i="1"/>
  <c r="H184" i="1"/>
  <c r="H185" i="1"/>
  <c r="H186" i="1"/>
  <c r="H187" i="1"/>
  <c r="H188" i="1"/>
  <c r="H189" i="1"/>
  <c r="H190" i="1"/>
  <c r="H191" i="1"/>
  <c r="H192" i="1"/>
  <c r="H195" i="1"/>
  <c r="H197" i="1"/>
  <c r="H200" i="1"/>
  <c r="H201" i="1"/>
  <c r="H202" i="1"/>
  <c r="H205" i="1"/>
  <c r="H206" i="1"/>
  <c r="H207" i="1"/>
  <c r="H208" i="1"/>
  <c r="H209" i="1"/>
  <c r="H212" i="1"/>
  <c r="H213" i="1"/>
  <c r="H216" i="1"/>
  <c r="H218" i="1"/>
  <c r="H219" i="1"/>
  <c r="H220" i="1"/>
  <c r="H221" i="1"/>
  <c r="H222" i="1"/>
  <c r="H223" i="1"/>
  <c r="H229" i="1"/>
  <c r="H230" i="1"/>
  <c r="H233" i="1"/>
  <c r="H236" i="1"/>
  <c r="H238" i="1"/>
  <c r="H241" i="1"/>
  <c r="H245" i="1"/>
  <c r="H246" i="1"/>
  <c r="H248" i="1"/>
  <c r="H249" i="1"/>
  <c r="H251" i="1"/>
  <c r="H252" i="1"/>
  <c r="H253" i="1"/>
  <c r="H254" i="1"/>
  <c r="H255" i="1"/>
  <c r="H256" i="1"/>
  <c r="H257" i="1"/>
  <c r="H258" i="1"/>
  <c r="H262" i="1"/>
  <c r="H263" i="1"/>
  <c r="H264" i="1"/>
  <c r="H271" i="1"/>
  <c r="H272" i="1"/>
  <c r="H273" i="1"/>
  <c r="H274" i="1"/>
  <c r="H275" i="1"/>
  <c r="H276" i="1"/>
  <c r="H277" i="1"/>
  <c r="H278" i="1"/>
  <c r="H281" i="1"/>
  <c r="H283" i="1"/>
  <c r="H284" i="1"/>
  <c r="H285" i="1"/>
  <c r="H287" i="1"/>
  <c r="H288" i="1"/>
  <c r="H289" i="1"/>
  <c r="H292" i="1"/>
  <c r="H295" i="1"/>
  <c r="H296" i="1"/>
  <c r="H298" i="1"/>
  <c r="H300" i="1"/>
  <c r="H301" i="1"/>
  <c r="H302" i="1"/>
  <c r="H303" i="1"/>
  <c r="H304" i="1"/>
  <c r="H27" i="1"/>
  <c r="H28" i="1"/>
  <c r="H29" i="1"/>
  <c r="H30" i="1"/>
  <c r="H31" i="1"/>
  <c r="H32" i="1"/>
  <c r="H35" i="1"/>
  <c r="H36" i="1"/>
  <c r="H37" i="1"/>
  <c r="H38" i="1"/>
  <c r="H39" i="1"/>
  <c r="H40" i="1"/>
  <c r="H41" i="1"/>
  <c r="H42" i="1"/>
  <c r="H43" i="1"/>
  <c r="H45" i="1"/>
  <c r="H46" i="1"/>
  <c r="H47" i="1"/>
  <c r="H48" i="1"/>
  <c r="H50" i="1"/>
  <c r="H53" i="1"/>
  <c r="H54" i="1"/>
  <c r="H55" i="1"/>
  <c r="H56" i="1"/>
  <c r="H57" i="1"/>
  <c r="H58" i="1"/>
  <c r="H59" i="1"/>
  <c r="H60" i="1"/>
  <c r="H61" i="1"/>
  <c r="H63" i="1"/>
  <c r="H64" i="1"/>
  <c r="H65" i="1"/>
  <c r="H66" i="1"/>
  <c r="H67" i="1"/>
  <c r="H68" i="1"/>
  <c r="H74" i="1"/>
  <c r="H75" i="1"/>
  <c r="H77" i="1"/>
  <c r="G147" i="1" l="1"/>
  <c r="G312" i="1"/>
  <c r="G297" i="1"/>
  <c r="G291" i="1"/>
  <c r="G290" i="1" s="1"/>
  <c r="G73" i="1"/>
  <c r="G69" i="1"/>
  <c r="G44" i="1"/>
  <c r="G34" i="1" s="1"/>
  <c r="G33" i="1" s="1"/>
  <c r="F286" i="1"/>
  <c r="G128" i="1" l="1"/>
  <c r="G336" i="1"/>
  <c r="G107" i="1" s="1"/>
  <c r="G93" i="1" s="1"/>
  <c r="G88" i="1" s="1"/>
  <c r="G198" i="1"/>
  <c r="F328" i="1"/>
  <c r="F316" i="1"/>
  <c r="F312" i="1"/>
  <c r="G402" i="1" l="1"/>
  <c r="G119" i="1" s="1"/>
  <c r="G108" i="1" s="1"/>
  <c r="G78" i="1"/>
  <c r="G196" i="1"/>
  <c r="G194" i="1" s="1"/>
  <c r="F62" i="1"/>
  <c r="E62" i="1"/>
  <c r="H62" i="1" s="1"/>
  <c r="F69" i="1"/>
  <c r="F378" i="1"/>
  <c r="F353" i="1"/>
  <c r="F336" i="1"/>
  <c r="F89" i="1"/>
  <c r="F299" i="1"/>
  <c r="F297" i="1"/>
  <c r="F291" i="1"/>
  <c r="F247" i="1"/>
  <c r="F228" i="1"/>
  <c r="F211" i="1"/>
  <c r="F199" i="1"/>
  <c r="F175" i="1"/>
  <c r="F161" i="1"/>
  <c r="F148" i="1"/>
  <c r="F44" i="1"/>
  <c r="F34" i="1" s="1"/>
  <c r="F52" i="1"/>
  <c r="F73" i="1"/>
  <c r="F26" i="1"/>
  <c r="G87" i="1" l="1"/>
  <c r="G15" i="1"/>
  <c r="F128" i="1"/>
  <c r="F107" i="1"/>
  <c r="F371" i="1"/>
  <c r="F290" i="1"/>
  <c r="F198" i="1"/>
  <c r="F147" i="1"/>
  <c r="F33" i="1"/>
  <c r="E69" i="1"/>
  <c r="E286" i="1"/>
  <c r="H286" i="1" s="1"/>
  <c r="E161" i="1"/>
  <c r="H161" i="1" s="1"/>
  <c r="E247" i="1"/>
  <c r="H247" i="1" s="1"/>
  <c r="E228" i="1"/>
  <c r="H228" i="1" s="1"/>
  <c r="E211" i="1"/>
  <c r="H211" i="1" s="1"/>
  <c r="E175" i="1"/>
  <c r="H175" i="1" s="1"/>
  <c r="E172" i="1"/>
  <c r="H172" i="1" s="1"/>
  <c r="E148" i="1"/>
  <c r="H148" i="1" s="1"/>
  <c r="E353" i="1"/>
  <c r="E312" i="1"/>
  <c r="H312" i="1" s="1"/>
  <c r="E89" i="1"/>
  <c r="H89" i="1" s="1"/>
  <c r="E73" i="1"/>
  <c r="H73" i="1" s="1"/>
  <c r="E52" i="1"/>
  <c r="H52" i="1" s="1"/>
  <c r="E44" i="1"/>
  <c r="E34" i="1" s="1"/>
  <c r="E26" i="1"/>
  <c r="H26" i="1" s="1"/>
  <c r="E199" i="1"/>
  <c r="H199" i="1" s="1"/>
  <c r="D17" i="1"/>
  <c r="D26" i="1"/>
  <c r="D34" i="1"/>
  <c r="D52" i="1"/>
  <c r="D62" i="1"/>
  <c r="D73" i="1"/>
  <c r="D89" i="1"/>
  <c r="D196" i="1"/>
  <c r="D194" i="1" s="1"/>
  <c r="D286" i="1"/>
  <c r="D291" i="1"/>
  <c r="E291" i="1"/>
  <c r="H291" i="1" s="1"/>
  <c r="D297" i="1"/>
  <c r="E297" i="1"/>
  <c r="H297" i="1" s="1"/>
  <c r="D299" i="1"/>
  <c r="E299" i="1"/>
  <c r="H299" i="1" s="1"/>
  <c r="D312" i="1"/>
  <c r="D316" i="1"/>
  <c r="E316" i="1"/>
  <c r="H316" i="1" s="1"/>
  <c r="D328" i="1"/>
  <c r="E328" i="1"/>
  <c r="H328" i="1" s="1"/>
  <c r="D353" i="1"/>
  <c r="D128" i="1" s="1"/>
  <c r="D359" i="1"/>
  <c r="D371" i="1"/>
  <c r="E378" i="1"/>
  <c r="E413" i="1"/>
  <c r="H34" i="1" l="1"/>
  <c r="H44" i="1"/>
  <c r="E371" i="1"/>
  <c r="H371" i="1" s="1"/>
  <c r="H378" i="1"/>
  <c r="E128" i="1"/>
  <c r="H128" i="1" s="1"/>
  <c r="H353" i="1"/>
  <c r="G16" i="1"/>
  <c r="F196" i="1"/>
  <c r="F194" i="1" s="1"/>
  <c r="F402" i="1"/>
  <c r="F78" i="1"/>
  <c r="F93" i="1"/>
  <c r="E147" i="1"/>
  <c r="H147" i="1" s="1"/>
  <c r="D290" i="1"/>
  <c r="D33" i="1"/>
  <c r="D78" i="1" s="1"/>
  <c r="D336" i="1"/>
  <c r="D107" i="1" s="1"/>
  <c r="D93" i="1" s="1"/>
  <c r="D88" i="1" s="1"/>
  <c r="D402" i="1"/>
  <c r="D119" i="1" s="1"/>
  <c r="D108" i="1" s="1"/>
  <c r="E290" i="1"/>
  <c r="H290" i="1" s="1"/>
  <c r="E336" i="1"/>
  <c r="H336" i="1" s="1"/>
  <c r="E198" i="1"/>
  <c r="E33" i="1" l="1"/>
  <c r="E196" i="1"/>
  <c r="E194" i="1" s="1"/>
  <c r="H194" i="1" s="1"/>
  <c r="H198" i="1"/>
  <c r="F119" i="1"/>
  <c r="F88" i="1"/>
  <c r="F15" i="1"/>
  <c r="E107" i="1"/>
  <c r="E402" i="1"/>
  <c r="H402" i="1" s="1"/>
  <c r="D87" i="1"/>
  <c r="E78" i="1" l="1"/>
  <c r="H33" i="1"/>
  <c r="H196" i="1"/>
  <c r="E93" i="1"/>
  <c r="H107" i="1"/>
  <c r="F108" i="1"/>
  <c r="E119" i="1"/>
  <c r="H78" i="1" l="1"/>
  <c r="E15" i="1"/>
  <c r="H15" i="1" s="1"/>
  <c r="E88" i="1"/>
  <c r="H88" i="1" s="1"/>
  <c r="H93" i="1"/>
  <c r="E108" i="1"/>
  <c r="H108" i="1" s="1"/>
  <c r="H119" i="1"/>
  <c r="F87" i="1"/>
  <c r="E87" i="1" l="1"/>
  <c r="H87" i="1" s="1"/>
  <c r="F16" i="1"/>
  <c r="F17" i="1" s="1"/>
  <c r="G17" i="1"/>
  <c r="E16" i="1" l="1"/>
  <c r="H16" i="1" s="1"/>
  <c r="E17" i="1" l="1"/>
</calcChain>
</file>

<file path=xl/sharedStrings.xml><?xml version="1.0" encoding="utf-8"?>
<sst xmlns="http://schemas.openxmlformats.org/spreadsheetml/2006/main" count="506" uniqueCount="406">
  <si>
    <t>Bilans prihoda i rashoda</t>
  </si>
  <si>
    <t xml:space="preserve">        Udruženje porodica šehida …</t>
  </si>
  <si>
    <t xml:space="preserve">        Sportski savez</t>
  </si>
  <si>
    <t xml:space="preserve">        JOB</t>
  </si>
  <si>
    <t xml:space="preserve">        RVI</t>
  </si>
  <si>
    <t xml:space="preserve">        Udruženje penzionera</t>
  </si>
  <si>
    <t xml:space="preserve">        Crveni krst</t>
  </si>
  <si>
    <t xml:space="preserve">          U K U P N O:</t>
  </si>
  <si>
    <t xml:space="preserve">        U K U P N O:  A + B</t>
  </si>
  <si>
    <t xml:space="preserve"> Doprinosi na teret   poslodavca</t>
  </si>
  <si>
    <t>I    OPĆI    DIO</t>
  </si>
  <si>
    <t xml:space="preserve">        Udruga roditelja i udovica poginulih</t>
  </si>
  <si>
    <t xml:space="preserve">        HVIDRA</t>
  </si>
  <si>
    <t xml:space="preserve">        UDVDR  HVO</t>
  </si>
  <si>
    <t xml:space="preserve">        MDD Merhamet</t>
  </si>
  <si>
    <t>Porez na imovinu</t>
  </si>
  <si>
    <t>Prihodi od indirektnih poreza koji pripadaju direkcijama za puteve</t>
  </si>
  <si>
    <t xml:space="preserve">  I   TEKUĆI IZDACI </t>
  </si>
  <si>
    <t xml:space="preserve">    Izdaci za materijal i usluge </t>
  </si>
  <si>
    <t xml:space="preserve">       UKUPNI PRIHODI: </t>
  </si>
  <si>
    <t>RAZLIKA</t>
  </si>
  <si>
    <t xml:space="preserve">  B.    OSTALE USLUGE </t>
  </si>
  <si>
    <t xml:space="preserve">        Udruženje civilnih žrtava rata</t>
  </si>
  <si>
    <t xml:space="preserve">  A.    STRUČNE USLUGE </t>
  </si>
  <si>
    <t xml:space="preserve">        SABNOR</t>
  </si>
  <si>
    <t>0111</t>
  </si>
  <si>
    <t>0112</t>
  </si>
  <si>
    <t>0141</t>
  </si>
  <si>
    <t>1400</t>
  </si>
  <si>
    <t>0600</t>
  </si>
  <si>
    <t>0400</t>
  </si>
  <si>
    <t>0800</t>
  </si>
  <si>
    <t>0100</t>
  </si>
  <si>
    <t xml:space="preserve"> I  PRIHODI OD POREZA</t>
  </si>
  <si>
    <t xml:space="preserve">  II   NEPOREZNI PRIHODI </t>
  </si>
  <si>
    <t xml:space="preserve">  II.I. KAPITALNI PRIHODI</t>
  </si>
  <si>
    <t xml:space="preserve"> Plaće i naknade troškova zaposlenih  </t>
  </si>
  <si>
    <t>Kapitalni izdaci</t>
  </si>
  <si>
    <t>Otplate po kreditima</t>
  </si>
  <si>
    <t>Pozajmljivanja pojedincima</t>
  </si>
  <si>
    <t>C.Izdaci po osnovu  drugih sam.djelatnosti</t>
  </si>
  <si>
    <t xml:space="preserve">   Izdaci po osnovu.ug.o djelu i autor.djelu  </t>
  </si>
  <si>
    <t xml:space="preserve">   Izdaci za rad komisija</t>
  </si>
  <si>
    <t xml:space="preserve">   Posebna naknada na dohodak za zašt.</t>
  </si>
  <si>
    <t>Funkc. klasif.</t>
  </si>
  <si>
    <t xml:space="preserve">Prihodi od indirektnih poreza </t>
  </si>
  <si>
    <t>IV Izdaci za kamate</t>
  </si>
  <si>
    <t xml:space="preserve">   Izdaci za poreze i dopr.na dohod.i poseb.nak.</t>
  </si>
  <si>
    <t xml:space="preserve">        “Preporod” </t>
  </si>
  <si>
    <t>A. IZDVAJANJE ZA POLITIČKE SUBJEKTE</t>
  </si>
  <si>
    <t xml:space="preserve">    Izdaci za volonterski rad </t>
  </si>
  <si>
    <t>Budžet 2011</t>
  </si>
  <si>
    <t>Ostali porezi</t>
  </si>
  <si>
    <t>Ostali prihodi od imovine</t>
  </si>
  <si>
    <t>Administrativne takse</t>
  </si>
  <si>
    <t>Naknade za zemljište</t>
  </si>
  <si>
    <t>Naknade po osnovu prirodnih pogodnosti-renta</t>
  </si>
  <si>
    <t>Naknade za osig od požara</t>
  </si>
  <si>
    <t>Naknada za uređenje građ.zemljišta</t>
  </si>
  <si>
    <t>Naknada za korištenje građ. zemljišta</t>
  </si>
  <si>
    <t>Ukupni prihodi od legalizacije</t>
  </si>
  <si>
    <t>Naknada za uređenje zemljišta</t>
  </si>
  <si>
    <t>Naknada za postupak legalizacije</t>
  </si>
  <si>
    <t>Naknada za korištenje hidroakumulacionih objekata</t>
  </si>
  <si>
    <t>Ostale općinske naknade</t>
  </si>
  <si>
    <t>Naknada za zauzimnje javnih površina</t>
  </si>
  <si>
    <t>Komunalne takse</t>
  </si>
  <si>
    <t>Naknada za korišt.pod.premj.i katastra</t>
  </si>
  <si>
    <t>Nakn. za vršenje usluga iz obl.premj.i kata.</t>
  </si>
  <si>
    <t xml:space="preserve">Nakn.za upotrebu cesta                                 </t>
  </si>
  <si>
    <t>Posebna naknada za zaš. od prir.i dr.nes.</t>
  </si>
  <si>
    <t>Nakn.od pružanja ostalih usluga</t>
  </si>
  <si>
    <t>Neplanirane uplate</t>
  </si>
  <si>
    <t>Primljeni tekući transferi od Države</t>
  </si>
  <si>
    <t>Primljeni tekući transferi od Federacije</t>
  </si>
  <si>
    <t xml:space="preserve"> III  Tekući transferi (potpore, grantovi)</t>
  </si>
  <si>
    <t xml:space="preserve">  Bruto plate i naknade  </t>
  </si>
  <si>
    <t xml:space="preserve">  Nakn.tr.zap.(topli obrok, prevoz,smj.regres ...)</t>
  </si>
  <si>
    <t>Izdaci za centralno grijanje</t>
  </si>
  <si>
    <t xml:space="preserve">Putni troškovi zaposlenika                              </t>
  </si>
  <si>
    <t>Izdaci za energiju-općine</t>
  </si>
  <si>
    <t>Izdaci za javnu rasvjetu</t>
  </si>
  <si>
    <t xml:space="preserve">  II    TEKUĆI TRANSFERI I DRUGI TEKUĆI RASHODI</t>
  </si>
  <si>
    <t>Urgentne socijalne pomoći</t>
  </si>
  <si>
    <t>Subvencije boračkoj populaciji</t>
  </si>
  <si>
    <t>Tekući transferi neprofitnim organizacijama</t>
  </si>
  <si>
    <t>Tekući transferi vjerskim zajednicama</t>
  </si>
  <si>
    <t>Subvencije  javnim ustanovama i javnim preduzećima</t>
  </si>
  <si>
    <t>Subvencije za zapošljavanje invalidnih osoba</t>
  </si>
  <si>
    <t>Tekući transfer za izbore</t>
  </si>
  <si>
    <t>Naknade za povrat više ili pogrešno uplaćenih sredstava</t>
  </si>
  <si>
    <t xml:space="preserve">  III KAPITALNI TRANSFERI</t>
  </si>
  <si>
    <t>Projekti koje sufinansir. drugi subjekti</t>
  </si>
  <si>
    <t>Kamate za izgrad.vodovoda Lug</t>
  </si>
  <si>
    <t xml:space="preserve"> Krediti za stambeno zbrinj.borač.pop.iz rev.sr.</t>
  </si>
  <si>
    <t>Otplata kredita za vodovod Lug</t>
  </si>
  <si>
    <t xml:space="preserve"> Izdaci za stručno obrazovanje zaposl.</t>
  </si>
  <si>
    <t xml:space="preserve"> Članarina Savez općina, REDAH i drugi</t>
  </si>
  <si>
    <t>Obiljež.vjer. i drž. praznika</t>
  </si>
  <si>
    <t>Usluge reprezentacije</t>
  </si>
  <si>
    <t>Ostale različite usluge</t>
  </si>
  <si>
    <t>Usluge tehn.prijema.i upot.doz.</t>
  </si>
  <si>
    <t xml:space="preserve"> JU Dječije obdanište “Pčelica” </t>
  </si>
  <si>
    <t xml:space="preserve"> JU Muzej "Bitka za ranjenike"                         </t>
  </si>
  <si>
    <t xml:space="preserve"> JU Dom za stara iznemogla lica</t>
  </si>
  <si>
    <t xml:space="preserve"> Osnovna škola-materijalni troškovi</t>
  </si>
  <si>
    <t xml:space="preserve"> JP RTV Jablanica</t>
  </si>
  <si>
    <t xml:space="preserve"> JU Centar za socijalni rad</t>
  </si>
  <si>
    <t xml:space="preserve"> Općinsko  Javno pravobranilaštvo</t>
  </si>
  <si>
    <t xml:space="preserve"> SDA </t>
  </si>
  <si>
    <t>SDP</t>
  </si>
  <si>
    <t>S BiH</t>
  </si>
  <si>
    <t xml:space="preserve"> Nezavisni vijećnik Čilić Idriz</t>
  </si>
  <si>
    <t xml:space="preserve"> Nezavisni vijećnik Kukolj Safet.</t>
  </si>
  <si>
    <t xml:space="preserve"> Koalicija LDS-SDU </t>
  </si>
  <si>
    <t xml:space="preserve"> Nezavisna vijećnica Mesarević Rukija</t>
  </si>
  <si>
    <t xml:space="preserve"> HDZ</t>
  </si>
  <si>
    <t xml:space="preserve"> SP</t>
  </si>
  <si>
    <t>BPS</t>
  </si>
  <si>
    <t>Samostalni vijećnik Remzo Ćosić</t>
  </si>
  <si>
    <t>Naknada za rentu</t>
  </si>
  <si>
    <t>Naknada po osnovu tehničkog prijema</t>
  </si>
  <si>
    <t>Primljene otplate od pozajmlj.pojedincima</t>
  </si>
  <si>
    <t>Usluge objavljivanja tendera i oglasa</t>
  </si>
  <si>
    <t>Projekti civilne zaštite</t>
  </si>
  <si>
    <t>Tekući transferi RTV-u Jablanica-zakup i dozvole</t>
  </si>
  <si>
    <t>ANALITIKA KONTA    613900-UGOVORENE I DRUGE POSEBNE USLUGE</t>
  </si>
  <si>
    <t>Nerealizovani ugovori po projektima iz preth. godine</t>
  </si>
  <si>
    <t>Troškovi obiljež. dana Općine</t>
  </si>
  <si>
    <t>Bilans rashoda</t>
  </si>
  <si>
    <t>Subvencije za zapošljavanje pripravnika i volontera</t>
  </si>
  <si>
    <t>Usluge izrade suvenira za bratske općine i druge goste</t>
  </si>
  <si>
    <t>Subvencija UG "Glavatica" -za nakn.za korišt.voda</t>
  </si>
  <si>
    <t>Ostala uređenja zemljišta</t>
  </si>
  <si>
    <t>Subvencije JKP"Jablanica"- program održ. javnih i zelenih površina</t>
  </si>
  <si>
    <t>ANALITIKA KONTA   614400 - SUBVENCIJE  JAVNIM  USTANOVAMA I JAVNIM PREDUZEĆIMA</t>
  </si>
  <si>
    <t>ANALITIKA KONTA 614300 - TEKUĆI TRANSFERI NEPROFITNIM ORGANIZACIJAMA</t>
  </si>
  <si>
    <t>1398</t>
  </si>
  <si>
    <t>Porez na dohodak</t>
  </si>
  <si>
    <t>Izvršenje sudskih presuda i rješenja o izvršenju</t>
  </si>
  <si>
    <t xml:space="preserve">  U K U P N O:  A + B + C</t>
  </si>
  <si>
    <t xml:space="preserve">        Narodna kuhinja - MDD Merhamet</t>
  </si>
  <si>
    <t>Izdaci za komunikaciju i komun.usluge</t>
  </si>
  <si>
    <t xml:space="preserve">Nabavka materijala                   </t>
  </si>
  <si>
    <t>Izdaci za usluge prevoza i goriva</t>
  </si>
  <si>
    <t>Izdaci za tekuće održavanje</t>
  </si>
  <si>
    <t>Ulaganje u sanaciju cesta</t>
  </si>
  <si>
    <t>Ugovorene i druge posebne usluge</t>
  </si>
  <si>
    <t>B - RASHODI I IZDACI</t>
  </si>
  <si>
    <t>PRIHODI:  1.</t>
  </si>
  <si>
    <t>Prihodi od koncesione naknade</t>
  </si>
  <si>
    <t xml:space="preserve"> Stručne usluge (održ. softvera i sl.)</t>
  </si>
  <si>
    <t xml:space="preserve">        Udruženje gorska služba spašavanja- stanica Jablanica</t>
  </si>
  <si>
    <t>A - PRIHODI I PRIMICI</t>
  </si>
  <si>
    <t xml:space="preserve">Bilans prihoda </t>
  </si>
  <si>
    <t>RASHODI:2.</t>
  </si>
  <si>
    <t>615000
820000</t>
  </si>
  <si>
    <t>ANALITIKA KONTA 611200-Naknade troškova zaposlenih</t>
  </si>
  <si>
    <t>Naknada za korištenje godišnjeg odmora</t>
  </si>
  <si>
    <t>Naknada za prevoz na posao i sa posla</t>
  </si>
  <si>
    <t>UKUPNO</t>
  </si>
  <si>
    <t>Naknada  za topli obrok</t>
  </si>
  <si>
    <t>Pomoć radnicima usljed smrti i bolesti</t>
  </si>
  <si>
    <t xml:space="preserve">Otpremnine u penziju </t>
  </si>
  <si>
    <t xml:space="preserve">        Projekti mladih-LOD metodologija</t>
  </si>
  <si>
    <t xml:space="preserve">        Projekti NVO- LOD metodologija</t>
  </si>
  <si>
    <t>Primljeni tekući transferi od HNK</t>
  </si>
  <si>
    <t>Broj radnika</t>
  </si>
  <si>
    <t xml:space="preserve">   Izdaci za naknade vijeć.komisijama i član.savjeta MZ</t>
  </si>
  <si>
    <t>III.I.I. Projekti iz oblasti LER-a</t>
  </si>
  <si>
    <t>III.I.Prioritetni projekti iz integralne  strategije razvoja</t>
  </si>
  <si>
    <t>III.I.II. Projekti društveni razvoj</t>
  </si>
  <si>
    <t>Podrška paraplegičarima</t>
  </si>
  <si>
    <t>III.I.III. Projekti okoliša</t>
  </si>
  <si>
    <t>Edukacija poljoprivrednika o pravilnoj obradi zemlje</t>
  </si>
  <si>
    <t>Edukacija o prirodnom i kulturno-historijskom  nasljeđu</t>
  </si>
  <si>
    <t>Poticanje industrijske proizvodnje (prerada i obrada kamena i sl)</t>
  </si>
  <si>
    <t>Poticanje obrta</t>
  </si>
  <si>
    <t>Razvoj Start-up i mladih preduzeća</t>
  </si>
  <si>
    <t>Sufinansiranje zajedničkog nastupa na sajmovima</t>
  </si>
  <si>
    <t>Poticanje trgovine, turizma i ugostiteljstva</t>
  </si>
  <si>
    <t>Uređenje puteva u MZ-a (građevinski materijal)</t>
  </si>
  <si>
    <t>III.I.IV. Ostali projekti-ostali kapitalni izdaci</t>
  </si>
  <si>
    <t>Podrška sugrađanima (hemodijaliza) za obezbjeđenje medik.</t>
  </si>
  <si>
    <t>Komunalna naknada</t>
  </si>
  <si>
    <t xml:space="preserve">         Udruženje Roma</t>
  </si>
  <si>
    <t>Planiranje, izgradnja i rekonst. društ. prostorija, sport. i dj.igral.</t>
  </si>
  <si>
    <t>Sanacija divljih deponija na području općine Jablanica</t>
  </si>
  <si>
    <t xml:space="preserve">        Transfer za sport</t>
  </si>
  <si>
    <t>Rekonstrukcija puta Šanica</t>
  </si>
  <si>
    <t>Subvencije JKP"Jablanica"- odvoz smeća iz ruralnih područja</t>
  </si>
  <si>
    <t xml:space="preserve">        Transfer za mlade</t>
  </si>
  <si>
    <t>Izrada i donošenje programa poticaja organske proizvodnje</t>
  </si>
  <si>
    <t>Izdaci za tekuće održavanje vatrogasnih vozila</t>
  </si>
  <si>
    <t>Bosna i Hercegovina</t>
  </si>
  <si>
    <t>Federacija Bosne i Hercegovine</t>
  </si>
  <si>
    <t>Hercegovačko-neretvanski kanton</t>
  </si>
  <si>
    <t>Os.i sred. škola (finans.škol.i vanšk. aktiv, nagrade učenicima)</t>
  </si>
  <si>
    <t>Subvencije JKP- održavanje lokalnih puteva</t>
  </si>
  <si>
    <t>Subvencije JKP- održavanje javne rasvjete</t>
  </si>
  <si>
    <t xml:space="preserve">        Fondacija za očuvanje tekovina rata `92-`95 </t>
  </si>
  <si>
    <r>
      <t xml:space="preserve">  </t>
    </r>
    <r>
      <rPr>
        <b/>
        <sz val="9"/>
        <rFont val="Arial"/>
        <family val="2"/>
        <charset val="238"/>
      </rPr>
      <t>II.II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Ostali neporezni prihodi</t>
    </r>
  </si>
  <si>
    <r>
      <t>V IZDACI</t>
    </r>
    <r>
      <rPr>
        <sz val="9"/>
        <rFont val="Arial"/>
        <family val="2"/>
        <charset val="238"/>
      </rPr>
      <t xml:space="preserve"> </t>
    </r>
  </si>
  <si>
    <t xml:space="preserve">        Udruženje slijepih i slabovidnih osoba</t>
  </si>
  <si>
    <t xml:space="preserve">   Izdaci za rad komisija-uplaćeno od HNK</t>
  </si>
  <si>
    <t>Izrada i revizija projekata i nadzor</t>
  </si>
  <si>
    <t xml:space="preserve">Investiciona ulaganja  za implement. Strategije komunikacije    </t>
  </si>
  <si>
    <t>Rekonstrukcija postojećih i uspostava novih drvoreda</t>
  </si>
  <si>
    <t>Obnovljivi izvori energije - Izrada studije</t>
  </si>
  <si>
    <t>Podrška općine projektu eksploatacije i prerade željezne rude-izrada studije i promotivni materijal</t>
  </si>
  <si>
    <t>Mineralna vuna-kamena vuna kao izolacioni materijal u građevinarstvu-izrada studije i promotivni materijal</t>
  </si>
  <si>
    <t>Nagrade radnicima- vjerski i državni praznici</t>
  </si>
  <si>
    <t>Porez na platu (zaostale obaveze)</t>
  </si>
  <si>
    <t>Rekonstrukcija školskih i dr. objekata-sufinansiranje</t>
  </si>
  <si>
    <t>Primljeni tekući transferi od HNK za prevoz đaka</t>
  </si>
  <si>
    <t>JP Sportski centar doo Jablanica</t>
  </si>
  <si>
    <t>614000 615000</t>
  </si>
  <si>
    <t>Obilježavanje naseljenih mijesta, ulica i dr.-sufinansiranje</t>
  </si>
  <si>
    <t>Podrška pružanju specijalističkih usluga u DZ Jablanica</t>
  </si>
  <si>
    <t>Uređenje puta i rasvjete u podružnici Risovac</t>
  </si>
  <si>
    <t xml:space="preserve">Podrška  za prevoz učenika Srednje škole </t>
  </si>
  <si>
    <t>Podrška sugrađanima za prevoz djece sa  autizmom</t>
  </si>
  <si>
    <t>Prikupljanje ,evidentiranje, dig.i arh.dok.mat. nemat.i kul.naslj</t>
  </si>
  <si>
    <t xml:space="preserve">        Transfer za udruženja od posebnog interesa</t>
  </si>
  <si>
    <t>Nabavka  opreme za vatr.jed. i Službu CZ</t>
  </si>
  <si>
    <t xml:space="preserve">Ulaganja u opremu općine     </t>
  </si>
  <si>
    <t>Školarine i stipendije đacima i studentima</t>
  </si>
  <si>
    <t>Proširenje javne rasvjete na hidroakumulacionim područjima i dr.</t>
  </si>
  <si>
    <t>Uređenje puta u Podružnici Krstac</t>
  </si>
  <si>
    <t>Probijanje protiv požarnih puteva u MZ na području Općine</t>
  </si>
  <si>
    <t>Proširenje video nadzora u gradskom području</t>
  </si>
  <si>
    <t>Projekat za MZ Ostrožac - igralište Deponija</t>
  </si>
  <si>
    <t>Subvencije  za sistematski pregled učenika osnovne škole</t>
  </si>
  <si>
    <t>Subvencije za uplatu markica ZZO za socijalno ugrožene</t>
  </si>
  <si>
    <t>Subvencije za prekvalifikaciju mladih za obuku u IT sektoru</t>
  </si>
  <si>
    <t>Urbanistički plan Ostrožac</t>
  </si>
  <si>
    <t>Rekonstrukcija lokalnog vodovoda Košćan -sufinansiranje</t>
  </si>
  <si>
    <t xml:space="preserve">        Udruženje logoraša Jablanica</t>
  </si>
  <si>
    <t xml:space="preserve">        Dobrovoljno vatrogasno društvo Jablanica</t>
  </si>
  <si>
    <t>Ekološki isplativa eksploa. kamena u slojevit. uslovima-izrada studije</t>
  </si>
  <si>
    <t>Rekonstr. lok.vod (G.Paprasko I i II, D.Paprasko,  Doljani i Zlate) - suf.</t>
  </si>
  <si>
    <t>Poveć. smješ. kapacit. u JU „Dom za stara i iznemogla lica“ - sufin.</t>
  </si>
  <si>
    <t>Grant od ostalih (HNK i dr.)</t>
  </si>
  <si>
    <t>II.I.I. Projekti iz oblasti LER-a</t>
  </si>
  <si>
    <t>II.I.II. Projekti društveni razvoj</t>
  </si>
  <si>
    <t>II.I.III. Projekti okoliša</t>
  </si>
  <si>
    <t>Rekonstrukcija puta Ravna - Bijela-Tretište</t>
  </si>
  <si>
    <t>Regulacioni plan Gornja Kolonija</t>
  </si>
  <si>
    <t>Član 3.</t>
  </si>
  <si>
    <t>Rekonstrukcija dijela zgrade Općine</t>
  </si>
  <si>
    <t>Izgradnja podzemne garaže Rasadnik-studija i projektovanje</t>
  </si>
  <si>
    <t>Recertifikacija i promocija BFC SEE cetrifikata</t>
  </si>
  <si>
    <t>Prevoz učenika OŠ- subvencioniranje</t>
  </si>
  <si>
    <t>Izdaci za održavanje stambenog fonda soc. stanovanja-subvencion.</t>
  </si>
  <si>
    <t>Osnaživanje položaja žena kroz podršku ženskom poduzetništvu</t>
  </si>
  <si>
    <t>Unapređenje rada  općinsk. Službi-sistem 48 i info. rada OV-a</t>
  </si>
  <si>
    <t>Recertifikacija ISO standard</t>
  </si>
  <si>
    <t>615000   820000</t>
  </si>
  <si>
    <t>Vatrogasni dom-projektovanje</t>
  </si>
  <si>
    <t>Uređenja puteva i rasvjete u MZ Doljani-sufinansiranje</t>
  </si>
  <si>
    <t>Rekonstrukcija autobuskih stajališta u MZ</t>
  </si>
  <si>
    <t>Veslački maraton i prateće manifestacije</t>
  </si>
  <si>
    <t>Transfer za prevoz učenika dio koji subvencionira Ministarstvo obrazovanja-sufinansiranje</t>
  </si>
  <si>
    <t>Rekonstrukcija ulice Suljo Čilić-G. Kolonija</t>
  </si>
  <si>
    <t>Uređenje plaža na području Jablaničkog jezera, korito rijeke Neretve, Šanice i druge plaže</t>
  </si>
  <si>
    <t>Nastavak zamjene rasvjetnih tijela u MZ Jablanica I</t>
  </si>
  <si>
    <t>Zamjena rasvjetnih tijela u MZ Jablanica II</t>
  </si>
  <si>
    <t>II.I.IV. Ostali projekti</t>
  </si>
  <si>
    <t>UŽ Most - Jačanje kapaciteta žena u liderstvu</t>
  </si>
  <si>
    <t>UŽ Most - Manifestacija „Okusi Jablanice"</t>
  </si>
  <si>
    <t xml:space="preserve">OKPIS - Izrada i provedba Godišnjeg kalendara pozorišnih predstava </t>
  </si>
  <si>
    <t>UPJ - Jačanje kapaciteta poslovnog inkubatora i klastera kamena</t>
  </si>
  <si>
    <t xml:space="preserve">UG Zelena Dolina  - Putevima bosanskih bogumila </t>
  </si>
  <si>
    <t>Uređenje kulturno-historijskog lokaliteta Lokve</t>
  </si>
  <si>
    <t>Obilježavanje historijskih datuma (NOB-e i oslobodilački rata 92-95)</t>
  </si>
  <si>
    <t xml:space="preserve">Centar za socijalni rad Jablanica - Savjetovalište i pomoć za djecu sa poteškoćama u razvoju, mlade i odrasle osobe izložene problemima nasilja, toksikomanije i delikvencije </t>
  </si>
  <si>
    <t>OKPIS - Edukacija mladih i organizacija OCD-a za pisanje prijedloga projekta</t>
  </si>
  <si>
    <t xml:space="preserve">OKPIS - Dnevni centar i produženi boravak djece </t>
  </si>
  <si>
    <t>Revitalizacija zgrade i platoa Muzeja “Bitka za ranjenike na Neretvi”-sufin.</t>
  </si>
  <si>
    <t>Projekti Muzeja i dr. JU i JP čiji je osnivač Općina - sufin.</t>
  </si>
  <si>
    <t>Sanacija klizišta-sufin.</t>
  </si>
  <si>
    <t>Uređenje puta, vodo i kanalizaciona mreža u naselju Zlate-sufin.</t>
  </si>
  <si>
    <t>Rekonstrukcija ulice Granitova-sufin.</t>
  </si>
  <si>
    <t xml:space="preserve">Održ. uređaja za prečišć. otp. voda Ostrožac, D.Paprasko (sufin. JKP) </t>
  </si>
  <si>
    <t xml:space="preserve">Razvijene MZ </t>
  </si>
  <si>
    <t>Izrada i donoš. reg.plan. posl.zona i dr.(D.Jablanica , Jarišta  i dr.)</t>
  </si>
  <si>
    <t xml:space="preserve">Pomoć u prehrani djeteta do 6.mj.i dod.prehrana za majke dojilje </t>
  </si>
  <si>
    <t>Rekonstrukcija kino dvorane u Jablanici - I faza -sufinansiranje</t>
  </si>
  <si>
    <t xml:space="preserve">Projekat CEB II- zgrada socijalnog stanovanja- sufinansiranje </t>
  </si>
  <si>
    <t>Zaštita škarpe lokalne saobraćajnice u naselju Lug</t>
  </si>
  <si>
    <t xml:space="preserve">Kapitalni izdaci po Zak. Parl. FBiH </t>
  </si>
  <si>
    <t>OKC "Urban art"  Jablanica - IT centar</t>
  </si>
  <si>
    <t>VII    TEKUĆA REZERVA</t>
  </si>
  <si>
    <t>UKUPNI IZDACI ( I+II+III+IV+V+VI+VII)</t>
  </si>
  <si>
    <t>Rekonstrukcija objekata uništenih požarom i sl.</t>
  </si>
  <si>
    <t>Tekući transferi za sufinans. EU projekata, projekata viših nivoa vlasti i NVO</t>
  </si>
  <si>
    <t xml:space="preserve">Studija opravdanosti izgradnje poslovnih zona </t>
  </si>
  <si>
    <t>Primici od prodaje stanova, zemljišta i dr.</t>
  </si>
  <si>
    <t>Jačanje kapaciteta turističke zajednice, turističkih agencija i dr.</t>
  </si>
  <si>
    <t xml:space="preserve">Studija za poboljšanje uslova u oblasti sporta za period 2019-2023 </t>
  </si>
  <si>
    <t>Podrška za prevoz građana - vanredni prevozi</t>
  </si>
  <si>
    <t>Kamate za poslovnu zonu Granit</t>
  </si>
  <si>
    <t>IV Primljeni kapitalni transferi</t>
  </si>
  <si>
    <t xml:space="preserve"> V Prihodi po osnovu zaostalih obaveza </t>
  </si>
  <si>
    <t>Prihodi od zakupa  nekretnina u vlasništvu Općine</t>
  </si>
  <si>
    <t>Primljeni kapitalnii transferi od Federacije</t>
  </si>
  <si>
    <t>Primljeni kapitalni transferi od HNK</t>
  </si>
  <si>
    <t>Izdaci osiguranja,bankarskih usluga i platnog prometa</t>
  </si>
  <si>
    <t>Grant sredstva za JZU Dom zdravlja Jablanica</t>
  </si>
  <si>
    <t>Izrada  prostorno-planske dokumentacije</t>
  </si>
  <si>
    <t>Otplata kredita za poslovnu zonu UNIS</t>
  </si>
  <si>
    <t>Otplata kredita za poslovnu zonu GRANIT</t>
  </si>
  <si>
    <t>Učešće u sufinansiranju projekata deminiranja</t>
  </si>
  <si>
    <t>Rekonstrukcija zgrade i izgradnja amfiteatra u ulici Branilaca grada za potrebe kulturnih aktivnosti i dr.-glavni projekat</t>
  </si>
  <si>
    <t>Nabavka podzemnih kontejnera i opreme-sufinansiranje</t>
  </si>
  <si>
    <t>Poticaj za proizvodnju i otkup jagodičastog i bobičastog voća</t>
  </si>
  <si>
    <t>Nabavka uniformi, rezervnih dijelova i ostalog materijala za vatrogasnu jed.</t>
  </si>
  <si>
    <t>Zaštita stambenih objekata od kamenih gromada u naselju Zlate</t>
  </si>
  <si>
    <t>Zatvaranje gradske deponije</t>
  </si>
  <si>
    <t>Realizacija usvojenih Akcionih planova (Romi, Socijalno ugroženi)</t>
  </si>
  <si>
    <t>Podrška  tradicionalnoj poljoprivrednoj proizvodnji i podr. Proj. HELP</t>
  </si>
  <si>
    <t xml:space="preserve"> Izdaci za PDV     </t>
  </si>
  <si>
    <t>Subvencija za uplatu dopr. PIO-a radnika Amine radi odlaska u penziju u 2020.god.</t>
  </si>
  <si>
    <t>Ulaganje u turis. kapac. koji se nalaze na Bijeloj stazi VIA DINARICA-suf.</t>
  </si>
  <si>
    <t>Uređenje dvorišta i parkirališta (MZ Jablanica II i dr.)</t>
  </si>
  <si>
    <t>Rekonstrukcija ulice P. Brigada,Stara kasarna i dr.-suf.</t>
  </si>
  <si>
    <t xml:space="preserve">Izgradnja mrtvačnice-projektovanje </t>
  </si>
  <si>
    <t>Uređenje puteva i sanacija klizišta  u MZ Glogošnica</t>
  </si>
  <si>
    <t>Nabavka opreme za sportske aktivnosti -suf.</t>
  </si>
  <si>
    <t>Uređenje i sanacija puteva u MZ Ostrožac</t>
  </si>
  <si>
    <t>V.I. Primici od domaćih finans institucija za finans. Poslovne zone Granit</t>
  </si>
  <si>
    <t>V.II. Primici od domaćih finans. institucija za finans. kapitalne invest. UNIS</t>
  </si>
  <si>
    <t xml:space="preserve">  B.    TRANSFERI UDRUŽENJ.GRAĐANA., SPORTSKIM, KULTURNO-       UMJ. DRUŠT. I DRUGIM ORGANIZACIJAMA</t>
  </si>
  <si>
    <t xml:space="preserve">        Ostali transferi u oblasti kulture</t>
  </si>
  <si>
    <t>Završetak izgradnje posl. hale II-posl.  zona UNIS</t>
  </si>
  <si>
    <t>Uređenje puta u MZ D Jablanica- put prema Polju-suf.</t>
  </si>
  <si>
    <t>Sanacija vodovodne mreže u MZ Slatina i dr.-sufin.</t>
  </si>
  <si>
    <t>Popravka kana. mreže Baćina-Mirke-Čehari-Bukov Pod-suf.</t>
  </si>
  <si>
    <t>Uređenje Trga oslobođenja- I faza-pripremni radovi</t>
  </si>
  <si>
    <t>Nabavka zemljišta (Zlate i dr.)</t>
  </si>
  <si>
    <t>Grant sredstva -Memorijalni centar Srebrenica- Potočari</t>
  </si>
  <si>
    <t>Budžet 2020. godine</t>
  </si>
  <si>
    <t>Funkc klasif.</t>
  </si>
  <si>
    <t>II.I.Prioritetni projekti iz integr. strategije razvoja i ostali pro</t>
  </si>
  <si>
    <t>Subvencije JKP "Jablanica" - za rekons. i proš. vod. i kan. mreže</t>
  </si>
  <si>
    <t>Podrška razv.tur.- prom. sajmovi i saradnja sa partnerima u proj.</t>
  </si>
  <si>
    <t>Posebni psihosoc.tretman trudnica i bračnih partnera koji žele djecu</t>
  </si>
  <si>
    <t xml:space="preserve">Završetak izgrad. pomoćnog fud. igrališa i dr. sportskih sadržaja </t>
  </si>
  <si>
    <t>Kamate za poslovnu zonu Unis, pomoćno igralište i druge sportske obj.</t>
  </si>
  <si>
    <t>Grant sredstva za JZU Dom zdravlja Jablanica-COVID-19</t>
  </si>
  <si>
    <t>Subvencije  privr. Subjektima za ublažavanje neg. Ekon.posljedica-COVID19 i psticaji za MSP općine i subvenc.MSP</t>
  </si>
  <si>
    <t>Subvencije privred. subjektima projekat EU ILO-Start-Up (doprinosi)</t>
  </si>
  <si>
    <t>Tekući transferi za sufinans. EU projekata- ILO</t>
  </si>
  <si>
    <t xml:space="preserve">        LO "Tetrijeb" Jablanica</t>
  </si>
  <si>
    <t xml:space="preserve">        Udruženje sportskih ribolovaca "Glavatica" Jablanica</t>
  </si>
  <si>
    <t xml:space="preserve">        Klub radio amatera Jablanica</t>
  </si>
  <si>
    <t xml:space="preserve">        Odred izviđača "Jablan" Jablanica</t>
  </si>
  <si>
    <t>Izvršenje Budžeta za I-VI 2020. godine</t>
  </si>
  <si>
    <t>Izdaci za namj. sredstva za zaštitu i spaš. od prir. nesr.i dr.nepog.</t>
  </si>
  <si>
    <t>Budžet 2021. god.</t>
  </si>
  <si>
    <t>Index 6:4</t>
  </si>
  <si>
    <t>Budžet -Proračun Općine  Jablanica za 2021. godinu sastoji se od:</t>
  </si>
  <si>
    <t>Prihodi i primici i rashodi i izdaci po grupama i namjenama utvrđuju se u Bilansu prihoda i primitaka i Bilansu rashoda i izdataka kako slijedi:</t>
  </si>
  <si>
    <t>Analitika pojedinih rashoda i izdataka prikazana je kako slijedi:</t>
  </si>
  <si>
    <t>Član 1.</t>
  </si>
  <si>
    <t>Član 2.</t>
  </si>
  <si>
    <t>Član 4.</t>
  </si>
  <si>
    <t xml:space="preserve">OPĆINSKO VIJEĆE </t>
  </si>
  <si>
    <t xml:space="preserve">Način izvršenja Budžeta- Proračuna Općine Jablanica za 2021. godinu, upravljanje i raspolaganje prihodima i rashodima, te prava i obaveze budžetskih korisnika utvrđeni su Odlukom o izvršenju  Budžeta-Proračuna Općine Jablanica  za 2021. godinu. </t>
  </si>
  <si>
    <t xml:space="preserve">BUDŽET - PRORAČUN  OPĆINE JABLANICA                                                                    </t>
  </si>
  <si>
    <t xml:space="preserve">ZA  2021.  GODINU                                                             </t>
  </si>
  <si>
    <t>Mjere poticaja za MSP općine Jablanica</t>
  </si>
  <si>
    <t>Subvencioniranje   MSP</t>
  </si>
  <si>
    <t>Trg Alije Izetbegovića (uređenje lokacije, projektov. i I faza )</t>
  </si>
  <si>
    <t>Uređenje trotoara, parking prostora  i dvorišta -sufinansiranje</t>
  </si>
  <si>
    <t>Uređenje puteva u MZ Mirke -</t>
  </si>
  <si>
    <t>Izdaci za sist. pregled zaposlenika Organa uprave (70X150,00)</t>
  </si>
  <si>
    <t>Finans. izgradnje poslovnih zona-projektovanje, uređenje lokacije</t>
  </si>
  <si>
    <t>VI Pokriće deficita (2015, 2016)</t>
  </si>
  <si>
    <t>Nabavka boje za AKZ za rek. mosta "Bitka za ranjenike na Neretvi</t>
  </si>
  <si>
    <t xml:space="preserve">Primljeni tekući transferi od međunarodnih org.-Projekat EU </t>
  </si>
  <si>
    <t>Primljeni tekući transferi od Federacije  BiH</t>
  </si>
  <si>
    <t>I V Kapitalni primici</t>
  </si>
  <si>
    <t>Subvencija za nabavku udžbenika za učenike O.Š. I-IX</t>
  </si>
  <si>
    <t>Obezbjeđenje  industr. vode za posl.zone Donja jablanica-suf.</t>
  </si>
  <si>
    <t xml:space="preserve">Rekonstrukcija vodovodne i kanalizacione mreže gradski vodovod i šire-(Gornje i Donje paprasko i Košćan)- projekat sufinansiranja </t>
  </si>
  <si>
    <t>Subvencije JU, JP i dr. za podršku upl. doprinosa za lica sa VSS po programu subven. u zapošljavanju</t>
  </si>
  <si>
    <t>Subvencija JU Centar za socijalni rad-podr.nezaposl. demob. borcima koji ne ostvaruju prihode po drugim osnovama</t>
  </si>
  <si>
    <t xml:space="preserve">Izgr. asval.prist. zgradi  soc. stan. i asval. puta za Trokuće           </t>
  </si>
  <si>
    <t>Uređenje puta u naselju Doljanka- iza zgrade Stare Općine</t>
  </si>
  <si>
    <t>Usaglašavanje  prostorno planske dokumentacije</t>
  </si>
  <si>
    <t xml:space="preserve">Uređenje Gradskog parka </t>
  </si>
  <si>
    <t>Jablanica,_________2021. godine</t>
  </si>
  <si>
    <t>Mjere poticaja  za COVID  od Vlade F BiH</t>
  </si>
  <si>
    <t>OPĆINA JABLANICA                                                                                                                                             PREDSJEDAVAJUĆI  OV-a</t>
  </si>
  <si>
    <t xml:space="preserve">                               NACRT </t>
  </si>
  <si>
    <t>Broj: 02-02-_____/21 -                                                                                                                                              Emir Muratović, BA  ing.građ.</t>
  </si>
  <si>
    <t>Na osnovu člana 32. i 38.  Zakona o Budžetima - Proračunima u Federaciji BiH ("Službene novine Federacije BiH", broj: 102/13, 9/14, 13/14,  8/15, 91/15, 102/15,  104/16, 5/18, 11/19 i 99/19), člana 17. Zakona o principima lokalne samouprave u F BiH ("Sl. novine F BiH " broj: 49/06 i 51/09) i člana 18. i 22.  Statuta Općine Jablanica  ("Službeni glasnik Općine Jablanica",  broj: 2/09,  8/16 i 2/20) Općinsko  vijeće  na  sjednici   održanoj dana ______2021. godine       donosi</t>
  </si>
  <si>
    <t>Naknada za korištenje hidroak. Objekata-razlika po Sporazumu</t>
  </si>
  <si>
    <t>Grant sredstva za izmirenje izvršne presude FK Turbina Jablanica</t>
  </si>
  <si>
    <t>Grant sredstva za finans.rekonstr. narodne kuhinje MDD Merhamet</t>
  </si>
  <si>
    <t>Subvencije JKP "Jablanica" - za rek. vod.mreže grad.vod.MZ D.Ja</t>
  </si>
  <si>
    <t>Subv. Medžlis IZ Jablanica na ime naknade za uređ.građ. Zemlj. Za izgradnju vjersko-kulturnog centra</t>
  </si>
  <si>
    <t>Uređenje saobr. Do harema Jasen, partera zgrade soc.stan i dr.</t>
  </si>
  <si>
    <t>Nabavka zemljišta (JP EP BiH-skladište HE) po Sporazumu</t>
  </si>
  <si>
    <t>OKC "Urban art" Jablanica - Rock Maraton DemoFest-suf.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</si>
</sst>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_ ;\-#,##0\ "/>
  </numFmts>
  <fonts count="14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Border="1"/>
    <xf numFmtId="4" fontId="0" fillId="0" borderId="0" xfId="0" applyNumberFormat="1" applyBorder="1"/>
    <xf numFmtId="0" fontId="5" fillId="0" borderId="0" xfId="0" applyFont="1" applyBorder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/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1" fontId="3" fillId="0" borderId="0" xfId="0" applyNumberFormat="1" applyFont="1" applyBorder="1"/>
    <xf numFmtId="1" fontId="0" fillId="0" borderId="0" xfId="0" applyNumberFormat="1" applyBorder="1"/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2" fontId="0" fillId="0" borderId="0" xfId="0" applyNumberFormat="1" applyBorder="1"/>
    <xf numFmtId="0" fontId="6" fillId="0" borderId="0" xfId="0" applyFont="1" applyBorder="1" applyAlignment="1">
      <alignment horizontal="right" vertical="center"/>
    </xf>
    <xf numFmtId="0" fontId="9" fillId="0" borderId="0" xfId="0" applyFont="1" applyFill="1" applyBorder="1"/>
    <xf numFmtId="4" fontId="9" fillId="0" borderId="0" xfId="0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 applyBorder="1"/>
    <xf numFmtId="4" fontId="8" fillId="0" borderId="0" xfId="0" applyNumberFormat="1" applyFont="1" applyFill="1" applyBorder="1"/>
    <xf numFmtId="0" fontId="9" fillId="0" borderId="0" xfId="0" applyFont="1" applyFill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/>
    <xf numFmtId="0" fontId="9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4" fontId="9" fillId="2" borderId="1" xfId="0" applyNumberFormat="1" applyFont="1" applyFill="1" applyBorder="1"/>
    <xf numFmtId="165" fontId="9" fillId="2" borderId="1" xfId="0" applyNumberFormat="1" applyFont="1" applyFill="1" applyBorder="1"/>
    <xf numFmtId="164" fontId="9" fillId="2" borderId="1" xfId="1" applyNumberFormat="1" applyFont="1" applyFill="1" applyBorder="1" applyAlignment="1">
      <alignment horizontal="right"/>
    </xf>
    <xf numFmtId="4" fontId="9" fillId="2" borderId="2" xfId="0" applyNumberFormat="1" applyFont="1" applyFill="1" applyBorder="1"/>
    <xf numFmtId="4" fontId="9" fillId="2" borderId="0" xfId="0" applyNumberFormat="1" applyFont="1" applyFill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4" fontId="4" fillId="2" borderId="1" xfId="0" applyNumberFormat="1" applyFont="1" applyFill="1" applyBorder="1"/>
    <xf numFmtId="164" fontId="4" fillId="2" borderId="1" xfId="0" applyNumberFormat="1" applyFont="1" applyFill="1" applyBorder="1"/>
    <xf numFmtId="165" fontId="4" fillId="2" borderId="1" xfId="0" applyNumberFormat="1" applyFont="1" applyFill="1" applyBorder="1"/>
    <xf numFmtId="4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4" fontId="4" fillId="2" borderId="2" xfId="0" applyNumberFormat="1" applyFont="1" applyFill="1" applyBorder="1"/>
    <xf numFmtId="0" fontId="9" fillId="2" borderId="2" xfId="0" applyFont="1" applyFill="1" applyBorder="1" applyAlignment="1">
      <alignment horizontal="center"/>
    </xf>
    <xf numFmtId="0" fontId="4" fillId="2" borderId="3" xfId="0" applyFont="1" applyFill="1" applyBorder="1"/>
    <xf numFmtId="43" fontId="4" fillId="2" borderId="1" xfId="1" applyFont="1" applyFill="1" applyBorder="1" applyAlignment="1">
      <alignment horizontal="right"/>
    </xf>
    <xf numFmtId="43" fontId="9" fillId="2" borderId="1" xfId="1" applyFont="1" applyFill="1" applyBorder="1" applyAlignment="1">
      <alignment horizontal="right"/>
    </xf>
    <xf numFmtId="49" fontId="9" fillId="2" borderId="1" xfId="1" applyNumberFormat="1" applyFont="1" applyFill="1" applyBorder="1"/>
    <xf numFmtId="43" fontId="9" fillId="2" borderId="1" xfId="1" applyFont="1" applyFill="1" applyBorder="1"/>
    <xf numFmtId="164" fontId="9" fillId="2" borderId="1" xfId="1" applyNumberFormat="1" applyFont="1" applyFill="1" applyBorder="1"/>
    <xf numFmtId="0" fontId="10" fillId="2" borderId="1" xfId="0" applyFont="1" applyFill="1" applyBorder="1"/>
    <xf numFmtId="49" fontId="4" fillId="2" borderId="1" xfId="1" applyNumberFormat="1" applyFont="1" applyFill="1" applyBorder="1" applyAlignment="1">
      <alignment horizontal="center"/>
    </xf>
    <xf numFmtId="43" fontId="4" fillId="2" borderId="1" xfId="1" applyFont="1" applyFill="1" applyBorder="1"/>
    <xf numFmtId="164" fontId="4" fillId="2" borderId="1" xfId="1" applyNumberFormat="1" applyFont="1" applyFill="1" applyBorder="1" applyAlignment="1">
      <alignment horizontal="right"/>
    </xf>
    <xf numFmtId="165" fontId="4" fillId="2" borderId="1" xfId="1" applyNumberFormat="1" applyFont="1" applyFill="1" applyBorder="1" applyAlignment="1">
      <alignment horizontal="right"/>
    </xf>
    <xf numFmtId="164" fontId="4" fillId="2" borderId="1" xfId="1" applyNumberFormat="1" applyFont="1" applyFill="1" applyBorder="1"/>
    <xf numFmtId="0" fontId="10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/>
    </xf>
    <xf numFmtId="0" fontId="4" fillId="2" borderId="4" xfId="0" applyFont="1" applyFill="1" applyBorder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9" fontId="4" fillId="2" borderId="1" xfId="1" applyNumberFormat="1" applyFont="1" applyFill="1" applyBorder="1"/>
    <xf numFmtId="43" fontId="9" fillId="2" borderId="1" xfId="1" applyNumberFormat="1" applyFont="1" applyFill="1" applyBorder="1"/>
    <xf numFmtId="49" fontId="9" fillId="2" borderId="1" xfId="1" applyNumberFormat="1" applyFont="1" applyFill="1" applyBorder="1" applyAlignment="1">
      <alignment horizontal="center"/>
    </xf>
    <xf numFmtId="0" fontId="9" fillId="2" borderId="0" xfId="0" applyFont="1" applyFill="1"/>
    <xf numFmtId="0" fontId="9" fillId="2" borderId="4" xfId="0" applyFont="1" applyFill="1" applyBorder="1" applyAlignment="1">
      <alignment horizontal="center" wrapText="1"/>
    </xf>
    <xf numFmtId="49" fontId="9" fillId="2" borderId="1" xfId="1" applyNumberFormat="1" applyFont="1" applyFill="1" applyBorder="1" applyAlignment="1">
      <alignment horizontal="center" vertical="top"/>
    </xf>
    <xf numFmtId="43" fontId="9" fillId="2" borderId="1" xfId="1" applyFont="1" applyFill="1" applyBorder="1" applyAlignment="1">
      <alignment vertical="top"/>
    </xf>
    <xf numFmtId="164" fontId="9" fillId="2" borderId="1" xfId="1" applyNumberFormat="1" applyFont="1" applyFill="1" applyBorder="1" applyAlignment="1">
      <alignment horizontal="right" vertical="center"/>
    </xf>
    <xf numFmtId="49" fontId="4" fillId="2" borderId="1" xfId="1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49" fontId="9" fillId="2" borderId="0" xfId="1" applyNumberFormat="1" applyFont="1" applyFill="1" applyBorder="1" applyAlignment="1">
      <alignment horizontal="center"/>
    </xf>
    <xf numFmtId="43" fontId="9" fillId="2" borderId="0" xfId="1" applyFont="1" applyFill="1" applyBorder="1"/>
    <xf numFmtId="0" fontId="9" fillId="2" borderId="2" xfId="0" applyFont="1" applyFill="1" applyBorder="1"/>
    <xf numFmtId="0" fontId="9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 vertical="center"/>
    </xf>
    <xf numFmtId="165" fontId="4" fillId="2" borderId="1" xfId="1" applyNumberFormat="1" applyFont="1" applyFill="1" applyBorder="1"/>
    <xf numFmtId="4" fontId="9" fillId="2" borderId="6" xfId="0" applyNumberFormat="1" applyFont="1" applyFill="1" applyBorder="1"/>
    <xf numFmtId="0" fontId="9" fillId="2" borderId="5" xfId="0" applyFont="1" applyFill="1" applyBorder="1"/>
    <xf numFmtId="49" fontId="4" fillId="2" borderId="0" xfId="1" applyNumberFormat="1" applyFont="1" applyFill="1" applyBorder="1"/>
    <xf numFmtId="4" fontId="9" fillId="2" borderId="7" xfId="0" applyNumberFormat="1" applyFont="1" applyFill="1" applyBorder="1"/>
    <xf numFmtId="49" fontId="4" fillId="2" borderId="1" xfId="0" applyNumberFormat="1" applyFont="1" applyFill="1" applyBorder="1"/>
    <xf numFmtId="43" fontId="9" fillId="2" borderId="1" xfId="1" applyFont="1" applyFill="1" applyBorder="1" applyAlignment="1">
      <alignment wrapText="1"/>
    </xf>
    <xf numFmtId="164" fontId="9" fillId="2" borderId="1" xfId="1" applyNumberFormat="1" applyFont="1" applyFill="1" applyBorder="1" applyAlignment="1">
      <alignment wrapText="1"/>
    </xf>
    <xf numFmtId="0" fontId="4" fillId="2" borderId="6" xfId="0" applyFont="1" applyFill="1" applyBorder="1"/>
    <xf numFmtId="0" fontId="4" fillId="2" borderId="4" xfId="0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4" fontId="11" fillId="2" borderId="1" xfId="0" applyNumberFormat="1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20" fontId="4" fillId="2" borderId="1" xfId="0" applyNumberFormat="1" applyFont="1" applyFill="1" applyBorder="1" applyAlignment="1">
      <alignment horizontal="left"/>
    </xf>
    <xf numFmtId="4" fontId="9" fillId="2" borderId="1" xfId="0" applyNumberFormat="1" applyFont="1" applyFill="1" applyBorder="1" applyAlignment="1">
      <alignment horizontal="right"/>
    </xf>
    <xf numFmtId="20" fontId="4" fillId="2" borderId="1" xfId="0" applyNumberFormat="1" applyFont="1" applyFill="1" applyBorder="1"/>
    <xf numFmtId="20" fontId="4" fillId="2" borderId="2" xfId="0" applyNumberFormat="1" applyFont="1" applyFill="1" applyBorder="1"/>
    <xf numFmtId="0" fontId="4" fillId="2" borderId="2" xfId="0" applyFont="1" applyFill="1" applyBorder="1"/>
    <xf numFmtId="165" fontId="9" fillId="2" borderId="1" xfId="1" applyNumberFormat="1" applyFont="1" applyFill="1" applyBorder="1" applyAlignment="1">
      <alignment horizontal="right"/>
    </xf>
    <xf numFmtId="165" fontId="9" fillId="2" borderId="1" xfId="1" applyNumberFormat="1" applyFont="1" applyFill="1" applyBorder="1"/>
    <xf numFmtId="20" fontId="4" fillId="2" borderId="8" xfId="0" applyNumberFormat="1" applyFont="1" applyFill="1" applyBorder="1"/>
    <xf numFmtId="0" fontId="4" fillId="2" borderId="8" xfId="0" applyFont="1" applyFill="1" applyBorder="1"/>
    <xf numFmtId="0" fontId="4" fillId="2" borderId="0" xfId="0" applyFont="1" applyFill="1" applyBorder="1" applyAlignment="1">
      <alignment horizontal="center"/>
    </xf>
    <xf numFmtId="49" fontId="4" fillId="2" borderId="0" xfId="0" applyNumberFormat="1" applyFont="1" applyFill="1" applyBorder="1"/>
    <xf numFmtId="0" fontId="9" fillId="2" borderId="1" xfId="0" applyFont="1" applyFill="1" applyBorder="1" applyAlignment="1"/>
    <xf numFmtId="164" fontId="9" fillId="2" borderId="0" xfId="1" applyNumberFormat="1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12" fillId="2" borderId="0" xfId="0" applyFont="1" applyFill="1"/>
    <xf numFmtId="164" fontId="4" fillId="2" borderId="0" xfId="0" applyNumberFormat="1" applyFont="1" applyFill="1"/>
    <xf numFmtId="3" fontId="9" fillId="2" borderId="1" xfId="0" applyNumberFormat="1" applyFont="1" applyFill="1" applyBorder="1"/>
    <xf numFmtId="3" fontId="4" fillId="2" borderId="1" xfId="0" applyNumberFormat="1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13" fillId="2" borderId="0" xfId="0" applyFont="1" applyFill="1" applyBorder="1" applyAlignment="1"/>
    <xf numFmtId="165" fontId="9" fillId="2" borderId="0" xfId="1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11" fillId="2" borderId="0" xfId="0" applyFont="1" applyFill="1"/>
    <xf numFmtId="49" fontId="4" fillId="2" borderId="1" xfId="1" applyNumberFormat="1" applyFont="1" applyFill="1" applyBorder="1" applyAlignment="1">
      <alignment horizontal="center" vertical="top"/>
    </xf>
    <xf numFmtId="43" fontId="4" fillId="2" borderId="1" xfId="1" applyFont="1" applyFill="1" applyBorder="1" applyAlignment="1">
      <alignment vertical="top"/>
    </xf>
    <xf numFmtId="20" fontId="4" fillId="2" borderId="0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right"/>
    </xf>
    <xf numFmtId="43" fontId="4" fillId="2" borderId="1" xfId="1" applyFont="1" applyFill="1" applyBorder="1" applyAlignment="1">
      <alignment wrapText="1"/>
    </xf>
    <xf numFmtId="164" fontId="4" fillId="2" borderId="1" xfId="1" applyNumberFormat="1" applyFont="1" applyFill="1" applyBorder="1" applyAlignment="1">
      <alignment wrapText="1"/>
    </xf>
    <xf numFmtId="165" fontId="9" fillId="2" borderId="0" xfId="0" applyNumberFormat="1" applyFont="1" applyFill="1" applyBorder="1"/>
    <xf numFmtId="0" fontId="9" fillId="2" borderId="8" xfId="0" applyFont="1" applyFill="1" applyBorder="1"/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center" wrapText="1"/>
    </xf>
    <xf numFmtId="20" fontId="4" fillId="2" borderId="0" xfId="0" applyNumberFormat="1" applyFont="1" applyFill="1" applyBorder="1" applyAlignment="1">
      <alignment horizontal="left"/>
    </xf>
    <xf numFmtId="0" fontId="4" fillId="2" borderId="0" xfId="0" applyFont="1" applyFill="1" applyAlignment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20" fontId="4" fillId="2" borderId="0" xfId="0" applyNumberFormat="1" applyFont="1" applyFill="1" applyBorder="1" applyAlignment="1">
      <alignment horizontal="center" vertical="center"/>
    </xf>
  </cellXfs>
  <cellStyles count="2">
    <cellStyle name="Normalan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5"/>
  <sheetViews>
    <sheetView tabSelected="1" topLeftCell="A381" zoomScale="106" zoomScaleNormal="106" zoomScaleSheetLayoutView="100" workbookViewId="0">
      <selection activeCell="A293" sqref="A293:XFD295"/>
    </sheetView>
  </sheetViews>
  <sheetFormatPr defaultRowHeight="12" x14ac:dyDescent="0.2"/>
  <cols>
    <col min="1" max="1" width="8.5703125" style="30" customWidth="1"/>
    <col min="2" max="2" width="52.140625" style="30" customWidth="1"/>
    <col min="3" max="3" width="5.85546875" style="30" customWidth="1"/>
    <col min="4" max="4" width="14.85546875" style="31" hidden="1" customWidth="1"/>
    <col min="5" max="5" width="16.7109375" style="31" customWidth="1"/>
    <col min="6" max="6" width="19.85546875" style="31" customWidth="1"/>
    <col min="7" max="7" width="18" style="31" customWidth="1"/>
    <col min="8" max="8" width="7.42578125" style="31" customWidth="1"/>
    <col min="9" max="10" width="9.140625" style="30"/>
    <col min="11" max="11" width="12.28515625" style="30" customWidth="1"/>
    <col min="12" max="16384" width="9.140625" style="30"/>
  </cols>
  <sheetData>
    <row r="1" spans="1:12" ht="14.25" customHeight="1" x14ac:dyDescent="0.2">
      <c r="F1" s="157"/>
      <c r="G1" s="157"/>
      <c r="H1" s="157"/>
    </row>
    <row r="2" spans="1:12" ht="12" customHeight="1" x14ac:dyDescent="0.2">
      <c r="A2" s="159" t="s">
        <v>397</v>
      </c>
      <c r="B2" s="159"/>
      <c r="C2" s="159"/>
      <c r="D2" s="159"/>
      <c r="E2" s="159"/>
      <c r="F2" s="159"/>
      <c r="G2" s="159"/>
      <c r="H2" s="159"/>
    </row>
    <row r="3" spans="1:12" ht="12" customHeight="1" x14ac:dyDescent="0.2">
      <c r="A3" s="159"/>
      <c r="B3" s="159"/>
      <c r="C3" s="159"/>
      <c r="D3" s="159"/>
      <c r="E3" s="159"/>
      <c r="F3" s="159"/>
      <c r="G3" s="159"/>
      <c r="H3" s="159"/>
    </row>
    <row r="4" spans="1:12" ht="12" customHeight="1" x14ac:dyDescent="0.2">
      <c r="A4" s="159"/>
      <c r="B4" s="159"/>
      <c r="C4" s="159"/>
      <c r="D4" s="159"/>
      <c r="E4" s="159"/>
      <c r="F4" s="159"/>
      <c r="G4" s="159"/>
      <c r="H4" s="159"/>
    </row>
    <row r="5" spans="1:12" ht="12" customHeight="1" x14ac:dyDescent="0.2">
      <c r="A5" s="159"/>
      <c r="B5" s="159"/>
      <c r="C5" s="159"/>
      <c r="D5" s="159"/>
      <c r="E5" s="159"/>
      <c r="F5" s="159"/>
      <c r="G5" s="159"/>
      <c r="H5" s="159"/>
    </row>
    <row r="6" spans="1:12" ht="10.5" customHeight="1" x14ac:dyDescent="0.2">
      <c r="A6" s="159"/>
      <c r="B6" s="159"/>
      <c r="C6" s="159"/>
      <c r="D6" s="159"/>
      <c r="E6" s="159"/>
      <c r="F6" s="159"/>
      <c r="G6" s="159"/>
      <c r="H6" s="159"/>
    </row>
    <row r="7" spans="1:12" s="33" customFormat="1" x14ac:dyDescent="0.2">
      <c r="A7" s="32"/>
      <c r="B7" s="32"/>
      <c r="C7" s="32"/>
      <c r="D7" s="32"/>
      <c r="E7" s="32"/>
      <c r="F7" s="161" t="s">
        <v>395</v>
      </c>
      <c r="G7" s="161"/>
      <c r="H7" s="161"/>
    </row>
    <row r="8" spans="1:12" s="134" customFormat="1" ht="12.75" customHeight="1" x14ac:dyDescent="0.2">
      <c r="A8" s="162" t="s">
        <v>369</v>
      </c>
      <c r="B8" s="162"/>
      <c r="C8" s="162"/>
      <c r="D8" s="162"/>
      <c r="E8" s="162"/>
      <c r="F8" s="162"/>
      <c r="G8" s="162"/>
      <c r="H8" s="162"/>
      <c r="L8" s="133"/>
    </row>
    <row r="9" spans="1:12" s="33" customFormat="1" ht="12.75" customHeight="1" x14ac:dyDescent="0.2">
      <c r="A9" s="162" t="s">
        <v>370</v>
      </c>
      <c r="B9" s="162"/>
      <c r="C9" s="162"/>
      <c r="D9" s="162"/>
      <c r="E9" s="162"/>
      <c r="F9" s="162"/>
      <c r="G9" s="162"/>
      <c r="H9" s="162"/>
    </row>
    <row r="10" spans="1:12" ht="16.5" customHeight="1" x14ac:dyDescent="0.2">
      <c r="A10" s="162" t="s">
        <v>364</v>
      </c>
      <c r="B10" s="162"/>
      <c r="C10" s="162"/>
      <c r="D10" s="162"/>
      <c r="E10" s="162"/>
      <c r="F10" s="162"/>
      <c r="G10" s="162"/>
      <c r="H10" s="162"/>
    </row>
    <row r="11" spans="1:12" ht="26.25" customHeight="1" x14ac:dyDescent="0.2">
      <c r="A11" s="163" t="s">
        <v>361</v>
      </c>
      <c r="B11" s="163"/>
      <c r="C11" s="163"/>
      <c r="D11" s="163"/>
      <c r="E11" s="163"/>
      <c r="F11" s="163"/>
      <c r="G11" s="163"/>
      <c r="H11" s="163"/>
    </row>
    <row r="12" spans="1:12" ht="26.25" customHeight="1" x14ac:dyDescent="0.2">
      <c r="A12" s="34" t="s">
        <v>10</v>
      </c>
      <c r="B12" s="35"/>
      <c r="C12" s="35"/>
      <c r="D12" s="36"/>
      <c r="E12" s="36"/>
      <c r="F12" s="36"/>
      <c r="G12" s="36"/>
      <c r="H12" s="36"/>
    </row>
    <row r="13" spans="1:12" s="32" customFormat="1" ht="48" customHeight="1" x14ac:dyDescent="0.2">
      <c r="A13" s="37"/>
      <c r="B13" s="38" t="s">
        <v>0</v>
      </c>
      <c r="C13" s="39" t="s">
        <v>342</v>
      </c>
      <c r="D13" s="39" t="s">
        <v>51</v>
      </c>
      <c r="E13" s="39" t="s">
        <v>341</v>
      </c>
      <c r="F13" s="39" t="s">
        <v>357</v>
      </c>
      <c r="G13" s="39" t="s">
        <v>359</v>
      </c>
      <c r="H13" s="39" t="s">
        <v>360</v>
      </c>
    </row>
    <row r="14" spans="1:12" ht="13.5" customHeight="1" x14ac:dyDescent="0.2">
      <c r="A14" s="40">
        <v>1</v>
      </c>
      <c r="B14" s="40">
        <v>2</v>
      </c>
      <c r="C14" s="40">
        <v>3</v>
      </c>
      <c r="D14" s="40">
        <v>4</v>
      </c>
      <c r="E14" s="40">
        <v>4</v>
      </c>
      <c r="F14" s="40">
        <v>5</v>
      </c>
      <c r="G14" s="40">
        <v>6</v>
      </c>
      <c r="H14" s="40">
        <v>7</v>
      </c>
    </row>
    <row r="15" spans="1:12" x14ac:dyDescent="0.2">
      <c r="A15" s="113" t="s">
        <v>149</v>
      </c>
      <c r="B15" s="41" t="s">
        <v>154</v>
      </c>
      <c r="C15" s="42"/>
      <c r="D15" s="42">
        <v>12584050</v>
      </c>
      <c r="E15" s="114">
        <f>$E$78</f>
        <v>11846900</v>
      </c>
      <c r="F15" s="42">
        <f>$F$78</f>
        <v>4628036</v>
      </c>
      <c r="G15" s="42">
        <f>$G$78</f>
        <v>9570300</v>
      </c>
      <c r="H15" s="43">
        <f>G15/E15*100</f>
        <v>80.783158463395495</v>
      </c>
      <c r="K15" s="31"/>
    </row>
    <row r="16" spans="1:12" x14ac:dyDescent="0.2">
      <c r="A16" s="115" t="s">
        <v>155</v>
      </c>
      <c r="B16" s="41" t="s">
        <v>129</v>
      </c>
      <c r="C16" s="42"/>
      <c r="D16" s="44">
        <v>12584050</v>
      </c>
      <c r="E16" s="42">
        <f>$E$87</f>
        <v>11846900</v>
      </c>
      <c r="F16" s="42">
        <f>$F$87</f>
        <v>4944466</v>
      </c>
      <c r="G16" s="42">
        <f>$G$87</f>
        <v>9570300</v>
      </c>
      <c r="H16" s="43">
        <f t="shared" ref="H16" si="0">G16/E16*100</f>
        <v>80.783158463395495</v>
      </c>
    </row>
    <row r="17" spans="1:8" x14ac:dyDescent="0.2">
      <c r="A17" s="116" t="s">
        <v>20</v>
      </c>
      <c r="B17" s="117" t="s">
        <v>20</v>
      </c>
      <c r="C17" s="45"/>
      <c r="D17" s="45">
        <f>D15-D16</f>
        <v>0</v>
      </c>
      <c r="E17" s="45">
        <f>E15-E16</f>
        <v>0</v>
      </c>
      <c r="F17" s="45">
        <f>F15-F16</f>
        <v>-316430</v>
      </c>
      <c r="G17" s="45">
        <f>G15-G16</f>
        <v>0</v>
      </c>
      <c r="H17" s="43"/>
    </row>
    <row r="18" spans="1:8" x14ac:dyDescent="0.2">
      <c r="A18" s="120"/>
      <c r="B18" s="121"/>
      <c r="C18" s="46"/>
      <c r="D18" s="46"/>
      <c r="E18" s="46"/>
      <c r="F18" s="46"/>
      <c r="G18" s="46"/>
      <c r="H18" s="46"/>
    </row>
    <row r="19" spans="1:8" s="141" customFormat="1" ht="12.75" customHeight="1" x14ac:dyDescent="0.2">
      <c r="A19" s="164" t="s">
        <v>365</v>
      </c>
      <c r="B19" s="164"/>
      <c r="C19" s="164"/>
      <c r="D19" s="164"/>
      <c r="E19" s="164"/>
      <c r="F19" s="164"/>
      <c r="G19" s="164"/>
      <c r="H19" s="164"/>
    </row>
    <row r="20" spans="1:8" ht="12.75" customHeight="1" x14ac:dyDescent="0.2">
      <c r="A20" s="160" t="s">
        <v>362</v>
      </c>
      <c r="B20" s="160"/>
      <c r="C20" s="160"/>
      <c r="D20" s="160"/>
      <c r="E20" s="160"/>
      <c r="F20" s="160"/>
      <c r="G20" s="160"/>
      <c r="H20" s="160"/>
    </row>
    <row r="21" spans="1:8" ht="11.25" customHeight="1" x14ac:dyDescent="0.2">
      <c r="A21" s="158"/>
      <c r="B21" s="158"/>
      <c r="C21" s="158"/>
      <c r="D21" s="158"/>
      <c r="E21" s="158"/>
      <c r="F21" s="158"/>
      <c r="G21" s="158"/>
      <c r="H21" s="158"/>
    </row>
    <row r="22" spans="1:8" ht="11.25" customHeight="1" x14ac:dyDescent="0.2">
      <c r="A22" s="34"/>
      <c r="B22" s="35"/>
      <c r="C22" s="35"/>
      <c r="D22" s="36"/>
      <c r="E22" s="36"/>
      <c r="F22" s="36"/>
      <c r="G22" s="36"/>
      <c r="H22" s="36"/>
    </row>
    <row r="23" spans="1:8" ht="11.25" customHeight="1" x14ac:dyDescent="0.2">
      <c r="A23" s="153" t="s">
        <v>153</v>
      </c>
      <c r="B23" s="153"/>
      <c r="C23" s="153"/>
      <c r="D23" s="36"/>
      <c r="E23" s="36"/>
      <c r="F23" s="36"/>
      <c r="G23" s="36"/>
      <c r="H23" s="36"/>
    </row>
    <row r="24" spans="1:8" ht="41.25" customHeight="1" x14ac:dyDescent="0.2">
      <c r="A24" s="37"/>
      <c r="B24" s="38" t="s">
        <v>0</v>
      </c>
      <c r="C24" s="39" t="s">
        <v>342</v>
      </c>
      <c r="D24" s="39" t="s">
        <v>51</v>
      </c>
      <c r="E24" s="39" t="s">
        <v>341</v>
      </c>
      <c r="F24" s="39" t="s">
        <v>357</v>
      </c>
      <c r="G24" s="39" t="s">
        <v>359</v>
      </c>
      <c r="H24" s="39" t="s">
        <v>360</v>
      </c>
    </row>
    <row r="25" spans="1:8" ht="10.5" customHeight="1" x14ac:dyDescent="0.2">
      <c r="A25" s="40">
        <v>1</v>
      </c>
      <c r="B25" s="40">
        <v>2</v>
      </c>
      <c r="C25" s="40">
        <v>3</v>
      </c>
      <c r="D25" s="40">
        <v>4</v>
      </c>
      <c r="E25" s="40">
        <v>4</v>
      </c>
      <c r="F25" s="40">
        <v>5</v>
      </c>
      <c r="G25" s="40">
        <v>6</v>
      </c>
      <c r="H25" s="40">
        <v>7</v>
      </c>
    </row>
    <row r="26" spans="1:8" ht="26.25" customHeight="1" x14ac:dyDescent="0.2">
      <c r="A26" s="47">
        <v>710000</v>
      </c>
      <c r="B26" s="48" t="s">
        <v>33</v>
      </c>
      <c r="C26" s="42"/>
      <c r="D26" s="42">
        <f>SUM(D27:D30)</f>
        <v>1830000</v>
      </c>
      <c r="E26" s="42">
        <f>SUM(E27:E32)</f>
        <v>2268300</v>
      </c>
      <c r="F26" s="42">
        <f>SUM(F27:F32)</f>
        <v>989100</v>
      </c>
      <c r="G26" s="42">
        <f>SUM(G27:G32)</f>
        <v>2202000</v>
      </c>
      <c r="H26" s="43">
        <f>G26/E26*100</f>
        <v>97.077106202883215</v>
      </c>
    </row>
    <row r="27" spans="1:8" ht="13.5" customHeight="1" x14ac:dyDescent="0.2">
      <c r="A27" s="40">
        <v>714100</v>
      </c>
      <c r="B27" s="41" t="s">
        <v>15</v>
      </c>
      <c r="C27" s="49"/>
      <c r="D27" s="49">
        <v>200000</v>
      </c>
      <c r="E27" s="50">
        <v>350000</v>
      </c>
      <c r="F27" s="50">
        <v>98494</v>
      </c>
      <c r="G27" s="50">
        <v>382000</v>
      </c>
      <c r="H27" s="51">
        <f t="shared" ref="H27:H78" si="1">G27/E27*100</f>
        <v>109.14285714285714</v>
      </c>
    </row>
    <row r="28" spans="1:8" ht="13.5" customHeight="1" x14ac:dyDescent="0.2">
      <c r="A28" s="40">
        <v>716000</v>
      </c>
      <c r="B28" s="41" t="s">
        <v>138</v>
      </c>
      <c r="C28" s="42"/>
      <c r="D28" s="49">
        <v>450000</v>
      </c>
      <c r="E28" s="50">
        <v>600000</v>
      </c>
      <c r="F28" s="50">
        <v>315146</v>
      </c>
      <c r="G28" s="50">
        <v>600000</v>
      </c>
      <c r="H28" s="51">
        <f t="shared" si="1"/>
        <v>100</v>
      </c>
    </row>
    <row r="29" spans="1:8" ht="12.75" customHeight="1" x14ac:dyDescent="0.2">
      <c r="A29" s="40">
        <v>717141</v>
      </c>
      <c r="B29" s="41" t="s">
        <v>45</v>
      </c>
      <c r="C29" s="42"/>
      <c r="D29" s="49">
        <v>1100000</v>
      </c>
      <c r="E29" s="142">
        <v>1200000</v>
      </c>
      <c r="F29" s="142">
        <v>513206</v>
      </c>
      <c r="G29" s="142">
        <v>1100000</v>
      </c>
      <c r="H29" s="51">
        <f t="shared" si="1"/>
        <v>91.666666666666657</v>
      </c>
    </row>
    <row r="30" spans="1:8" ht="11.25" customHeight="1" x14ac:dyDescent="0.2">
      <c r="A30" s="40">
        <v>717131</v>
      </c>
      <c r="B30" s="52" t="s">
        <v>16</v>
      </c>
      <c r="C30" s="49"/>
      <c r="D30" s="49">
        <v>80000</v>
      </c>
      <c r="E30" s="50">
        <v>113300</v>
      </c>
      <c r="F30" s="50">
        <v>60641</v>
      </c>
      <c r="G30" s="50">
        <v>115000</v>
      </c>
      <c r="H30" s="51">
        <f t="shared" si="1"/>
        <v>101.50044130626654</v>
      </c>
    </row>
    <row r="31" spans="1:8" ht="11.25" customHeight="1" x14ac:dyDescent="0.2">
      <c r="A31" s="40">
        <v>713000</v>
      </c>
      <c r="B31" s="52" t="s">
        <v>212</v>
      </c>
      <c r="C31" s="49"/>
      <c r="D31" s="49"/>
      <c r="E31" s="50">
        <v>3000</v>
      </c>
      <c r="F31" s="50">
        <v>1336</v>
      </c>
      <c r="G31" s="50">
        <v>3000</v>
      </c>
      <c r="H31" s="51">
        <f t="shared" si="1"/>
        <v>100</v>
      </c>
    </row>
    <row r="32" spans="1:8" x14ac:dyDescent="0.2">
      <c r="A32" s="40">
        <v>719000</v>
      </c>
      <c r="B32" s="52" t="s">
        <v>52</v>
      </c>
      <c r="C32" s="49"/>
      <c r="D32" s="49"/>
      <c r="E32" s="50">
        <v>2000</v>
      </c>
      <c r="F32" s="50">
        <v>277</v>
      </c>
      <c r="G32" s="50">
        <v>2000</v>
      </c>
      <c r="H32" s="51">
        <f t="shared" si="1"/>
        <v>100</v>
      </c>
    </row>
    <row r="33" spans="1:8" ht="16.5" customHeight="1" x14ac:dyDescent="0.2">
      <c r="A33" s="47">
        <v>720000</v>
      </c>
      <c r="B33" s="48" t="s">
        <v>34</v>
      </c>
      <c r="C33" s="42"/>
      <c r="D33" s="42">
        <f>D34+D52</f>
        <v>7483600</v>
      </c>
      <c r="E33" s="42">
        <f>E34+E52</f>
        <v>7052400</v>
      </c>
      <c r="F33" s="42">
        <f>F34+F52</f>
        <v>2362450</v>
      </c>
      <c r="G33" s="42">
        <f>G34+G52</f>
        <v>6686300</v>
      </c>
      <c r="H33" s="43">
        <f t="shared" si="1"/>
        <v>94.808859395383124</v>
      </c>
    </row>
    <row r="34" spans="1:8" ht="14.25" customHeight="1" x14ac:dyDescent="0.2">
      <c r="A34" s="47"/>
      <c r="B34" s="48" t="s">
        <v>35</v>
      </c>
      <c r="C34" s="42"/>
      <c r="D34" s="42">
        <f>SUM(D36:D50)</f>
        <v>7230000</v>
      </c>
      <c r="E34" s="42">
        <f>SUM(E35:E44)+E48+E49+E50+E51</f>
        <v>6422800</v>
      </c>
      <c r="F34" s="42">
        <f>SUM(F35:F44)+F48+F50+F51</f>
        <v>2056548</v>
      </c>
      <c r="G34" s="42">
        <f>SUM(G35:G44)+G48+G50+G51</f>
        <v>6167300</v>
      </c>
      <c r="H34" s="43">
        <f t="shared" si="1"/>
        <v>96.021984181353929</v>
      </c>
    </row>
    <row r="35" spans="1:8" x14ac:dyDescent="0.2">
      <c r="A35" s="40">
        <v>721100</v>
      </c>
      <c r="B35" s="41" t="s">
        <v>150</v>
      </c>
      <c r="C35" s="42"/>
      <c r="D35" s="49"/>
      <c r="E35" s="49">
        <v>15300</v>
      </c>
      <c r="F35" s="49">
        <v>15235</v>
      </c>
      <c r="G35" s="49">
        <v>45300</v>
      </c>
      <c r="H35" s="51">
        <f t="shared" si="1"/>
        <v>296.07843137254906</v>
      </c>
    </row>
    <row r="36" spans="1:8" x14ac:dyDescent="0.2">
      <c r="A36" s="40">
        <v>721100</v>
      </c>
      <c r="B36" s="41" t="s">
        <v>53</v>
      </c>
      <c r="C36" s="49"/>
      <c r="D36" s="49"/>
      <c r="E36" s="49">
        <v>25000</v>
      </c>
      <c r="F36" s="49">
        <v>12152</v>
      </c>
      <c r="G36" s="49">
        <v>25000</v>
      </c>
      <c r="H36" s="51">
        <f t="shared" si="1"/>
        <v>100</v>
      </c>
    </row>
    <row r="37" spans="1:8" x14ac:dyDescent="0.2">
      <c r="A37" s="40">
        <v>721100</v>
      </c>
      <c r="B37" s="41" t="s">
        <v>304</v>
      </c>
      <c r="C37" s="49"/>
      <c r="D37" s="49"/>
      <c r="E37" s="49">
        <v>255000</v>
      </c>
      <c r="F37" s="49">
        <v>56534</v>
      </c>
      <c r="G37" s="49">
        <v>530000</v>
      </c>
      <c r="H37" s="51">
        <f t="shared" si="1"/>
        <v>207.84313725490199</v>
      </c>
    </row>
    <row r="38" spans="1:8" ht="13.5" customHeight="1" x14ac:dyDescent="0.2">
      <c r="A38" s="40">
        <v>722431</v>
      </c>
      <c r="B38" s="53" t="s">
        <v>55</v>
      </c>
      <c r="C38" s="49"/>
      <c r="D38" s="49">
        <v>200000</v>
      </c>
      <c r="E38" s="49">
        <v>75000</v>
      </c>
      <c r="F38" s="49">
        <v>7550</v>
      </c>
      <c r="G38" s="49">
        <v>100000</v>
      </c>
      <c r="H38" s="51">
        <f t="shared" si="1"/>
        <v>133.33333333333331</v>
      </c>
    </row>
    <row r="39" spans="1:8" ht="11.25" customHeight="1" x14ac:dyDescent="0.2">
      <c r="A39" s="40">
        <v>722432</v>
      </c>
      <c r="B39" s="53" t="s">
        <v>57</v>
      </c>
      <c r="C39" s="49"/>
      <c r="D39" s="49">
        <v>50000</v>
      </c>
      <c r="E39" s="49">
        <v>60000</v>
      </c>
      <c r="F39" s="49">
        <v>63551</v>
      </c>
      <c r="G39" s="49">
        <v>60000</v>
      </c>
      <c r="H39" s="51">
        <f t="shared" si="1"/>
        <v>100</v>
      </c>
    </row>
    <row r="40" spans="1:8" ht="12" customHeight="1" x14ac:dyDescent="0.2">
      <c r="A40" s="40">
        <v>722433</v>
      </c>
      <c r="B40" s="53" t="s">
        <v>58</v>
      </c>
      <c r="C40" s="49"/>
      <c r="D40" s="49">
        <v>50000</v>
      </c>
      <c r="E40" s="49">
        <v>60000</v>
      </c>
      <c r="F40" s="49">
        <v>435</v>
      </c>
      <c r="G40" s="49">
        <v>170000</v>
      </c>
      <c r="H40" s="51">
        <f t="shared" si="1"/>
        <v>283.33333333333337</v>
      </c>
    </row>
    <row r="41" spans="1:8" ht="14.25" customHeight="1" x14ac:dyDescent="0.2">
      <c r="A41" s="40">
        <v>722434</v>
      </c>
      <c r="B41" s="53" t="s">
        <v>59</v>
      </c>
      <c r="C41" s="49"/>
      <c r="D41" s="49">
        <v>650000</v>
      </c>
      <c r="E41" s="49">
        <v>200000</v>
      </c>
      <c r="F41" s="49">
        <v>18764</v>
      </c>
      <c r="G41" s="49">
        <v>100000</v>
      </c>
      <c r="H41" s="51">
        <f t="shared" si="1"/>
        <v>50</v>
      </c>
    </row>
    <row r="42" spans="1:8" ht="12" customHeight="1" x14ac:dyDescent="0.2">
      <c r="A42" s="40">
        <v>722435</v>
      </c>
      <c r="B42" s="53" t="s">
        <v>56</v>
      </c>
      <c r="C42" s="49"/>
      <c r="D42" s="49"/>
      <c r="E42" s="49">
        <v>100000</v>
      </c>
      <c r="F42" s="49">
        <v>28107</v>
      </c>
      <c r="G42" s="49">
        <v>350000</v>
      </c>
      <c r="H42" s="51">
        <f t="shared" si="1"/>
        <v>350</v>
      </c>
    </row>
    <row r="43" spans="1:8" ht="12" customHeight="1" x14ac:dyDescent="0.2">
      <c r="A43" s="40">
        <v>722436</v>
      </c>
      <c r="B43" s="53" t="s">
        <v>121</v>
      </c>
      <c r="C43" s="49"/>
      <c r="D43" s="49">
        <v>10000</v>
      </c>
      <c r="E43" s="49">
        <v>20000</v>
      </c>
      <c r="F43" s="49">
        <v>3614</v>
      </c>
      <c r="G43" s="49">
        <v>10000</v>
      </c>
      <c r="H43" s="51">
        <f t="shared" si="1"/>
        <v>50</v>
      </c>
    </row>
    <row r="44" spans="1:8" ht="13.5" customHeight="1" x14ac:dyDescent="0.2">
      <c r="A44" s="40"/>
      <c r="B44" s="124" t="s">
        <v>60</v>
      </c>
      <c r="C44" s="49"/>
      <c r="D44" s="42">
        <v>1000000</v>
      </c>
      <c r="E44" s="42">
        <f>SUM(E45:E47)</f>
        <v>273500</v>
      </c>
      <c r="F44" s="42">
        <f>SUM(F45:F47)</f>
        <v>83794</v>
      </c>
      <c r="G44" s="42">
        <f>SUM(G45:G47)</f>
        <v>405000</v>
      </c>
      <c r="H44" s="43">
        <f t="shared" si="1"/>
        <v>148.08043875685556</v>
      </c>
    </row>
    <row r="45" spans="1:8" ht="12" customHeight="1" x14ac:dyDescent="0.2">
      <c r="A45" s="54">
        <v>722433</v>
      </c>
      <c r="B45" s="53" t="s">
        <v>61</v>
      </c>
      <c r="C45" s="49"/>
      <c r="D45" s="49"/>
      <c r="E45" s="49">
        <v>135000</v>
      </c>
      <c r="F45" s="49">
        <v>44712</v>
      </c>
      <c r="G45" s="49">
        <v>200000</v>
      </c>
      <c r="H45" s="51">
        <f t="shared" si="1"/>
        <v>148.14814814814815</v>
      </c>
    </row>
    <row r="46" spans="1:8" ht="12" customHeight="1" x14ac:dyDescent="0.2">
      <c r="A46" s="54">
        <v>722437</v>
      </c>
      <c r="B46" s="53" t="s">
        <v>62</v>
      </c>
      <c r="C46" s="49"/>
      <c r="D46" s="49"/>
      <c r="E46" s="49">
        <v>2500</v>
      </c>
      <c r="F46" s="49">
        <v>1813</v>
      </c>
      <c r="G46" s="49">
        <v>5000</v>
      </c>
      <c r="H46" s="51">
        <f t="shared" si="1"/>
        <v>200</v>
      </c>
    </row>
    <row r="47" spans="1:8" ht="12" customHeight="1" x14ac:dyDescent="0.2">
      <c r="A47" s="54">
        <v>722435</v>
      </c>
      <c r="B47" s="53" t="s">
        <v>120</v>
      </c>
      <c r="C47" s="49"/>
      <c r="D47" s="49"/>
      <c r="E47" s="49">
        <v>136000</v>
      </c>
      <c r="F47" s="49">
        <v>37269</v>
      </c>
      <c r="G47" s="49">
        <v>200000</v>
      </c>
      <c r="H47" s="51">
        <f t="shared" si="1"/>
        <v>147.05882352941177</v>
      </c>
    </row>
    <row r="48" spans="1:8" ht="13.5" customHeight="1" x14ac:dyDescent="0.2">
      <c r="A48" s="40">
        <v>722443</v>
      </c>
      <c r="B48" s="53" t="s">
        <v>63</v>
      </c>
      <c r="C48" s="49"/>
      <c r="D48" s="49">
        <v>5260000</v>
      </c>
      <c r="E48" s="49">
        <v>3600000</v>
      </c>
      <c r="F48" s="49">
        <v>1753017</v>
      </c>
      <c r="G48" s="49">
        <v>4350000</v>
      </c>
      <c r="H48" s="51">
        <f t="shared" si="1"/>
        <v>120.83333333333333</v>
      </c>
    </row>
    <row r="49" spans="1:8" ht="13.5" customHeight="1" x14ac:dyDescent="0.2">
      <c r="A49" s="40">
        <v>722443</v>
      </c>
      <c r="B49" s="53" t="s">
        <v>398</v>
      </c>
      <c r="C49" s="49"/>
      <c r="D49" s="49"/>
      <c r="E49" s="49">
        <v>1719000</v>
      </c>
      <c r="F49" s="49"/>
      <c r="G49" s="49"/>
      <c r="H49" s="51"/>
    </row>
    <row r="50" spans="1:8" ht="13.5" customHeight="1" x14ac:dyDescent="0.2">
      <c r="A50" s="40">
        <v>722449</v>
      </c>
      <c r="B50" s="53" t="s">
        <v>64</v>
      </c>
      <c r="C50" s="49"/>
      <c r="D50" s="49">
        <v>10000</v>
      </c>
      <c r="E50" s="49">
        <v>20000</v>
      </c>
      <c r="F50" s="49">
        <v>12780</v>
      </c>
      <c r="G50" s="49">
        <v>20000</v>
      </c>
      <c r="H50" s="51">
        <f t="shared" si="1"/>
        <v>100</v>
      </c>
    </row>
    <row r="51" spans="1:8" x14ac:dyDescent="0.2">
      <c r="A51" s="55">
        <v>722460</v>
      </c>
      <c r="B51" s="53" t="s">
        <v>65</v>
      </c>
      <c r="C51" s="49"/>
      <c r="D51" s="56"/>
      <c r="E51" s="49">
        <v>0</v>
      </c>
      <c r="F51" s="49">
        <v>1015</v>
      </c>
      <c r="G51" s="49">
        <v>2000</v>
      </c>
      <c r="H51" s="51">
        <v>0</v>
      </c>
    </row>
    <row r="52" spans="1:8" ht="14.25" customHeight="1" x14ac:dyDescent="0.2">
      <c r="A52" s="57"/>
      <c r="B52" s="58" t="s">
        <v>201</v>
      </c>
      <c r="C52" s="41"/>
      <c r="D52" s="45">
        <f>SUM(D53:D61)</f>
        <v>253600</v>
      </c>
      <c r="E52" s="45">
        <f>SUM(E53:E61)</f>
        <v>629600</v>
      </c>
      <c r="F52" s="45">
        <f>SUM(F53:F61)</f>
        <v>305902</v>
      </c>
      <c r="G52" s="45">
        <f>SUM(G53:G61)</f>
        <v>519000</v>
      </c>
      <c r="H52" s="43">
        <f t="shared" si="1"/>
        <v>82.433290978398986</v>
      </c>
    </row>
    <row r="53" spans="1:8" x14ac:dyDescent="0.2">
      <c r="A53" s="40">
        <v>722100</v>
      </c>
      <c r="B53" s="41" t="s">
        <v>54</v>
      </c>
      <c r="C53" s="49"/>
      <c r="D53" s="49">
        <v>60000</v>
      </c>
      <c r="E53" s="49">
        <v>50000</v>
      </c>
      <c r="F53" s="49">
        <v>12203</v>
      </c>
      <c r="G53" s="49">
        <v>50000</v>
      </c>
      <c r="H53" s="51">
        <f t="shared" si="1"/>
        <v>100</v>
      </c>
    </row>
    <row r="54" spans="1:8" x14ac:dyDescent="0.2">
      <c r="A54" s="40">
        <v>722300</v>
      </c>
      <c r="B54" s="49" t="s">
        <v>66</v>
      </c>
      <c r="C54" s="49"/>
      <c r="D54" s="49">
        <v>90000</v>
      </c>
      <c r="E54" s="49">
        <v>80000</v>
      </c>
      <c r="F54" s="49">
        <v>72663</v>
      </c>
      <c r="G54" s="49">
        <v>10000</v>
      </c>
      <c r="H54" s="51">
        <f t="shared" si="1"/>
        <v>12.5</v>
      </c>
    </row>
    <row r="55" spans="1:8" ht="11.25" customHeight="1" x14ac:dyDescent="0.2">
      <c r="A55" s="40">
        <v>722329</v>
      </c>
      <c r="B55" s="41" t="s">
        <v>184</v>
      </c>
      <c r="C55" s="49"/>
      <c r="D55" s="49"/>
      <c r="E55" s="49">
        <v>350000</v>
      </c>
      <c r="F55" s="49">
        <v>130633</v>
      </c>
      <c r="G55" s="49">
        <v>300000</v>
      </c>
      <c r="H55" s="51">
        <f t="shared" si="1"/>
        <v>85.714285714285708</v>
      </c>
    </row>
    <row r="56" spans="1:8" x14ac:dyDescent="0.2">
      <c r="A56" s="40">
        <v>722515</v>
      </c>
      <c r="B56" s="41" t="s">
        <v>67</v>
      </c>
      <c r="C56" s="49"/>
      <c r="D56" s="49">
        <v>5000</v>
      </c>
      <c r="E56" s="49">
        <v>3000</v>
      </c>
      <c r="F56" s="49">
        <v>927</v>
      </c>
      <c r="G56" s="49">
        <v>2000</v>
      </c>
      <c r="H56" s="51">
        <f t="shared" si="1"/>
        <v>66.666666666666657</v>
      </c>
    </row>
    <row r="57" spans="1:8" x14ac:dyDescent="0.2">
      <c r="A57" s="40">
        <v>722516</v>
      </c>
      <c r="B57" s="41" t="s">
        <v>68</v>
      </c>
      <c r="C57" s="49"/>
      <c r="D57" s="49">
        <v>12000</v>
      </c>
      <c r="E57" s="49">
        <v>5600</v>
      </c>
      <c r="F57" s="49">
        <v>6690</v>
      </c>
      <c r="G57" s="49">
        <v>6000</v>
      </c>
      <c r="H57" s="51">
        <f t="shared" si="1"/>
        <v>107.14285714285714</v>
      </c>
    </row>
    <row r="58" spans="1:8" x14ac:dyDescent="0.2">
      <c r="A58" s="40">
        <v>722530</v>
      </c>
      <c r="B58" s="41" t="s">
        <v>69</v>
      </c>
      <c r="C58" s="49"/>
      <c r="D58" s="49">
        <v>50000</v>
      </c>
      <c r="E58" s="49">
        <v>60000</v>
      </c>
      <c r="F58" s="49">
        <v>30606</v>
      </c>
      <c r="G58" s="49">
        <v>60000</v>
      </c>
      <c r="H58" s="51">
        <f t="shared" si="1"/>
        <v>100</v>
      </c>
    </row>
    <row r="59" spans="1:8" x14ac:dyDescent="0.2">
      <c r="A59" s="40">
        <v>722580</v>
      </c>
      <c r="B59" s="41" t="s">
        <v>70</v>
      </c>
      <c r="C59" s="49"/>
      <c r="D59" s="49">
        <v>35000</v>
      </c>
      <c r="E59" s="49">
        <v>40000</v>
      </c>
      <c r="F59" s="49">
        <v>21546</v>
      </c>
      <c r="G59" s="49">
        <v>45000</v>
      </c>
      <c r="H59" s="51">
        <f t="shared" si="1"/>
        <v>112.5</v>
      </c>
    </row>
    <row r="60" spans="1:8" x14ac:dyDescent="0.2">
      <c r="A60" s="40">
        <v>722600</v>
      </c>
      <c r="B60" s="41" t="s">
        <v>71</v>
      </c>
      <c r="C60" s="49"/>
      <c r="D60" s="49">
        <v>1600</v>
      </c>
      <c r="E60" s="49">
        <v>40000</v>
      </c>
      <c r="F60" s="49">
        <v>17727</v>
      </c>
      <c r="G60" s="49">
        <v>45000</v>
      </c>
      <c r="H60" s="51">
        <f t="shared" si="1"/>
        <v>112.5</v>
      </c>
    </row>
    <row r="61" spans="1:8" x14ac:dyDescent="0.2">
      <c r="A61" s="40">
        <v>722700</v>
      </c>
      <c r="B61" s="49" t="s">
        <v>72</v>
      </c>
      <c r="C61" s="49"/>
      <c r="D61" s="49"/>
      <c r="E61" s="49">
        <v>1000</v>
      </c>
      <c r="F61" s="49">
        <v>12907</v>
      </c>
      <c r="G61" s="49">
        <v>1000</v>
      </c>
      <c r="H61" s="51">
        <f t="shared" si="1"/>
        <v>100</v>
      </c>
    </row>
    <row r="62" spans="1:8" ht="14.25" customHeight="1" x14ac:dyDescent="0.2">
      <c r="A62" s="47">
        <v>730000</v>
      </c>
      <c r="B62" s="48" t="s">
        <v>75</v>
      </c>
      <c r="C62" s="42"/>
      <c r="D62" s="42">
        <f>SUM(D64:D68)</f>
        <v>442615</v>
      </c>
      <c r="E62" s="42">
        <f>SUM(E63:E68)</f>
        <v>1190000</v>
      </c>
      <c r="F62" s="42">
        <f>SUM(F63:F68)</f>
        <v>260519</v>
      </c>
      <c r="G62" s="42">
        <f>SUM(G63:G68)</f>
        <v>637000</v>
      </c>
      <c r="H62" s="43">
        <f t="shared" si="1"/>
        <v>53.529411764705884</v>
      </c>
    </row>
    <row r="63" spans="1:8" ht="14.25" customHeight="1" x14ac:dyDescent="0.2">
      <c r="A63" s="40">
        <v>731000</v>
      </c>
      <c r="B63" s="41" t="s">
        <v>380</v>
      </c>
      <c r="C63" s="42"/>
      <c r="D63" s="42"/>
      <c r="E63" s="49">
        <v>295000</v>
      </c>
      <c r="F63" s="49">
        <v>35193</v>
      </c>
      <c r="G63" s="49">
        <v>37000</v>
      </c>
      <c r="H63" s="51">
        <f t="shared" si="1"/>
        <v>12.542372881355931</v>
      </c>
    </row>
    <row r="64" spans="1:8" x14ac:dyDescent="0.2">
      <c r="A64" s="40">
        <v>732000</v>
      </c>
      <c r="B64" s="41" t="s">
        <v>73</v>
      </c>
      <c r="C64" s="49"/>
      <c r="D64" s="49"/>
      <c r="E64" s="49">
        <v>50000</v>
      </c>
      <c r="F64" s="49">
        <v>0</v>
      </c>
      <c r="G64" s="49">
        <v>50000</v>
      </c>
      <c r="H64" s="51">
        <f t="shared" si="1"/>
        <v>100</v>
      </c>
    </row>
    <row r="65" spans="1:8" x14ac:dyDescent="0.2">
      <c r="A65" s="40">
        <v>732000</v>
      </c>
      <c r="B65" s="41" t="s">
        <v>381</v>
      </c>
      <c r="C65" s="59"/>
      <c r="D65" s="49">
        <v>100000</v>
      </c>
      <c r="E65" s="49">
        <v>200000</v>
      </c>
      <c r="F65" s="49">
        <v>0</v>
      </c>
      <c r="G65" s="49">
        <v>100000</v>
      </c>
      <c r="H65" s="51">
        <f t="shared" si="1"/>
        <v>50</v>
      </c>
    </row>
    <row r="66" spans="1:8" hidden="1" x14ac:dyDescent="0.2">
      <c r="A66" s="40">
        <v>732000</v>
      </c>
      <c r="B66" s="41" t="s">
        <v>74</v>
      </c>
      <c r="C66" s="59"/>
      <c r="D66" s="49"/>
      <c r="E66" s="108"/>
      <c r="F66" s="108"/>
      <c r="G66" s="108"/>
      <c r="H66" s="51" t="e">
        <f t="shared" si="1"/>
        <v>#DIV/0!</v>
      </c>
    </row>
    <row r="67" spans="1:8" ht="13.5" customHeight="1" x14ac:dyDescent="0.2">
      <c r="A67" s="40">
        <v>732000</v>
      </c>
      <c r="B67" s="41" t="s">
        <v>166</v>
      </c>
      <c r="C67" s="59"/>
      <c r="D67" s="49">
        <v>342615</v>
      </c>
      <c r="E67" s="49">
        <v>495000</v>
      </c>
      <c r="F67" s="49">
        <v>187887</v>
      </c>
      <c r="G67" s="49">
        <v>300000</v>
      </c>
      <c r="H67" s="51">
        <f t="shared" si="1"/>
        <v>60.606060606060609</v>
      </c>
    </row>
    <row r="68" spans="1:8" x14ac:dyDescent="0.2">
      <c r="A68" s="40">
        <v>732000</v>
      </c>
      <c r="B68" s="41" t="s">
        <v>214</v>
      </c>
      <c r="C68" s="59"/>
      <c r="D68" s="49"/>
      <c r="E68" s="49">
        <v>150000</v>
      </c>
      <c r="F68" s="49">
        <v>37439</v>
      </c>
      <c r="G68" s="49">
        <v>150000</v>
      </c>
      <c r="H68" s="51">
        <f t="shared" si="1"/>
        <v>100</v>
      </c>
    </row>
    <row r="69" spans="1:8" hidden="1" x14ac:dyDescent="0.2">
      <c r="A69" s="47">
        <v>740000</v>
      </c>
      <c r="B69" s="48" t="s">
        <v>302</v>
      </c>
      <c r="C69" s="59"/>
      <c r="D69" s="49"/>
      <c r="E69" s="42">
        <f>SUM(E71:E72)</f>
        <v>0</v>
      </c>
      <c r="F69" s="42">
        <f>SUM(F71:F72)</f>
        <v>0</v>
      </c>
      <c r="G69" s="42">
        <f>SUM(G71:G72)</f>
        <v>0</v>
      </c>
      <c r="H69" s="51">
        <v>0</v>
      </c>
    </row>
    <row r="70" spans="1:8" ht="13.5" hidden="1" customHeight="1" x14ac:dyDescent="0.2">
      <c r="A70" s="47">
        <v>770000</v>
      </c>
      <c r="B70" s="48" t="s">
        <v>303</v>
      </c>
      <c r="C70" s="59"/>
      <c r="D70" s="42">
        <v>500</v>
      </c>
      <c r="E70" s="42">
        <v>0</v>
      </c>
      <c r="F70" s="49"/>
      <c r="G70" s="49"/>
      <c r="H70" s="51">
        <v>0</v>
      </c>
    </row>
    <row r="71" spans="1:8" ht="13.5" hidden="1" customHeight="1" x14ac:dyDescent="0.2">
      <c r="A71" s="40">
        <v>740000</v>
      </c>
      <c r="B71" s="41" t="s">
        <v>305</v>
      </c>
      <c r="C71" s="59"/>
      <c r="D71" s="42"/>
      <c r="E71" s="49">
        <v>0</v>
      </c>
      <c r="F71" s="49">
        <v>0</v>
      </c>
      <c r="G71" s="49">
        <v>0</v>
      </c>
      <c r="H71" s="51">
        <v>0</v>
      </c>
    </row>
    <row r="72" spans="1:8" ht="13.5" hidden="1" customHeight="1" x14ac:dyDescent="0.2">
      <c r="A72" s="40">
        <v>740000</v>
      </c>
      <c r="B72" s="41" t="s">
        <v>306</v>
      </c>
      <c r="C72" s="59"/>
      <c r="D72" s="42"/>
      <c r="E72" s="49">
        <v>0</v>
      </c>
      <c r="F72" s="49">
        <v>0</v>
      </c>
      <c r="G72" s="49">
        <v>0</v>
      </c>
      <c r="H72" s="51">
        <v>0</v>
      </c>
    </row>
    <row r="73" spans="1:8" ht="12.75" customHeight="1" x14ac:dyDescent="0.2">
      <c r="A73" s="47">
        <v>810000</v>
      </c>
      <c r="B73" s="48" t="s">
        <v>382</v>
      </c>
      <c r="C73" s="59"/>
      <c r="D73" s="42">
        <f>SUM(D74:D75)</f>
        <v>250000</v>
      </c>
      <c r="E73" s="42">
        <f>SUM(E74:E77)</f>
        <v>1336200</v>
      </c>
      <c r="F73" s="42">
        <f>SUM(F74:F77)</f>
        <v>1015967</v>
      </c>
      <c r="G73" s="42">
        <f>SUM(G74:G77)</f>
        <v>45000</v>
      </c>
      <c r="H73" s="43">
        <f t="shared" si="1"/>
        <v>3.3677593174674447</v>
      </c>
    </row>
    <row r="74" spans="1:8" x14ac:dyDescent="0.2">
      <c r="A74" s="40">
        <v>810000</v>
      </c>
      <c r="B74" s="41" t="s">
        <v>297</v>
      </c>
      <c r="C74" s="59"/>
      <c r="D74" s="49">
        <v>100000</v>
      </c>
      <c r="E74" s="49">
        <v>80000</v>
      </c>
      <c r="F74" s="49">
        <v>11309</v>
      </c>
      <c r="G74" s="49">
        <v>25000</v>
      </c>
      <c r="H74" s="51">
        <f t="shared" si="1"/>
        <v>31.25</v>
      </c>
    </row>
    <row r="75" spans="1:8" x14ac:dyDescent="0.2">
      <c r="A75" s="40">
        <v>810000</v>
      </c>
      <c r="B75" s="41" t="s">
        <v>122</v>
      </c>
      <c r="C75" s="59"/>
      <c r="D75" s="49">
        <v>150000</v>
      </c>
      <c r="E75" s="49">
        <v>40000</v>
      </c>
      <c r="F75" s="49">
        <v>0</v>
      </c>
      <c r="G75" s="49">
        <v>20000</v>
      </c>
      <c r="H75" s="51">
        <f t="shared" si="1"/>
        <v>50</v>
      </c>
    </row>
    <row r="76" spans="1:8" hidden="1" x14ac:dyDescent="0.2">
      <c r="A76" s="40">
        <v>814330</v>
      </c>
      <c r="B76" s="41" t="s">
        <v>330</v>
      </c>
      <c r="C76" s="59"/>
      <c r="D76" s="49"/>
      <c r="E76" s="49">
        <v>0</v>
      </c>
      <c r="F76" s="49">
        <v>0</v>
      </c>
      <c r="G76" s="49">
        <v>0</v>
      </c>
      <c r="H76" s="51">
        <v>0</v>
      </c>
    </row>
    <row r="77" spans="1:8" x14ac:dyDescent="0.2">
      <c r="A77" s="40">
        <v>814330</v>
      </c>
      <c r="B77" s="41" t="s">
        <v>331</v>
      </c>
      <c r="C77" s="60"/>
      <c r="D77" s="42"/>
      <c r="E77" s="49">
        <v>1216200</v>
      </c>
      <c r="F77" s="49">
        <v>1004658</v>
      </c>
      <c r="G77" s="49">
        <v>0</v>
      </c>
      <c r="H77" s="51">
        <f t="shared" si="1"/>
        <v>0</v>
      </c>
    </row>
    <row r="78" spans="1:8" ht="23.25" customHeight="1" x14ac:dyDescent="0.2">
      <c r="A78" s="41"/>
      <c r="B78" s="48" t="s">
        <v>19</v>
      </c>
      <c r="C78" s="42"/>
      <c r="D78" s="42">
        <f>D26+D33+D62+D70+D73</f>
        <v>10006715</v>
      </c>
      <c r="E78" s="42">
        <f>E26+E33+E62+E69+E70+E73</f>
        <v>11846900</v>
      </c>
      <c r="F78" s="42">
        <f>F26+F33+F62+F69+F70+F73</f>
        <v>4628036</v>
      </c>
      <c r="G78" s="42">
        <f>G26+G33+G62+G69+G70+G73</f>
        <v>9570300</v>
      </c>
      <c r="H78" s="43">
        <f t="shared" si="1"/>
        <v>80.783158463395495</v>
      </c>
    </row>
    <row r="79" spans="1:8" ht="23.25" customHeight="1" x14ac:dyDescent="0.2">
      <c r="A79" s="35"/>
      <c r="B79" s="34"/>
      <c r="C79" s="46"/>
      <c r="D79" s="46"/>
      <c r="E79" s="46"/>
      <c r="F79" s="46"/>
      <c r="G79" s="46"/>
      <c r="H79" s="145"/>
    </row>
    <row r="80" spans="1:8" ht="23.25" customHeight="1" x14ac:dyDescent="0.2">
      <c r="A80" s="35"/>
      <c r="B80" s="34"/>
      <c r="C80" s="46"/>
      <c r="D80" s="46"/>
      <c r="E80" s="46"/>
      <c r="F80" s="46"/>
      <c r="G80" s="46"/>
      <c r="H80" s="145"/>
    </row>
    <row r="81" spans="1:11" ht="30.75" customHeight="1" x14ac:dyDescent="0.2">
      <c r="A81" s="35"/>
      <c r="B81" s="34"/>
      <c r="C81" s="46"/>
      <c r="D81" s="46"/>
      <c r="E81" s="46"/>
      <c r="F81" s="46"/>
      <c r="G81" s="46"/>
      <c r="H81" s="46"/>
    </row>
    <row r="82" spans="1:11" ht="30.75" customHeight="1" x14ac:dyDescent="0.2">
      <c r="A82" s="35"/>
      <c r="B82" s="34"/>
      <c r="C82" s="46"/>
      <c r="D82" s="46"/>
      <c r="E82" s="46"/>
      <c r="F82" s="46"/>
      <c r="G82" s="46"/>
      <c r="H82" s="46"/>
    </row>
    <row r="83" spans="1:11" ht="9.75" customHeight="1" x14ac:dyDescent="0.2">
      <c r="A83" s="35"/>
      <c r="B83" s="34"/>
      <c r="C83" s="46"/>
      <c r="D83" s="46"/>
      <c r="E83" s="46"/>
      <c r="F83" s="46"/>
      <c r="G83" s="46"/>
      <c r="H83" s="46"/>
    </row>
    <row r="84" spans="1:11" ht="20.25" customHeight="1" x14ac:dyDescent="0.2">
      <c r="A84" s="34" t="s">
        <v>148</v>
      </c>
      <c r="B84" s="35"/>
      <c r="C84" s="36"/>
      <c r="D84" s="36"/>
      <c r="E84" s="36"/>
      <c r="F84" s="36"/>
      <c r="G84" s="36"/>
      <c r="H84" s="36"/>
    </row>
    <row r="85" spans="1:11" ht="34.5" customHeight="1" x14ac:dyDescent="0.2">
      <c r="A85" s="37"/>
      <c r="B85" s="38" t="s">
        <v>0</v>
      </c>
      <c r="C85" s="39" t="s">
        <v>342</v>
      </c>
      <c r="D85" s="39" t="s">
        <v>51</v>
      </c>
      <c r="E85" s="39" t="s">
        <v>341</v>
      </c>
      <c r="F85" s="39" t="s">
        <v>357</v>
      </c>
      <c r="G85" s="39" t="s">
        <v>359</v>
      </c>
      <c r="H85" s="39" t="s">
        <v>360</v>
      </c>
    </row>
    <row r="86" spans="1:11" ht="10.15" customHeight="1" x14ac:dyDescent="0.2">
      <c r="A86" s="40">
        <v>1</v>
      </c>
      <c r="B86" s="40">
        <v>2</v>
      </c>
      <c r="C86" s="40">
        <v>3</v>
      </c>
      <c r="D86" s="40">
        <v>4</v>
      </c>
      <c r="E86" s="40">
        <v>4</v>
      </c>
      <c r="F86" s="40">
        <v>5</v>
      </c>
      <c r="G86" s="40">
        <v>6</v>
      </c>
      <c r="H86" s="40">
        <v>7</v>
      </c>
    </row>
    <row r="87" spans="1:11" ht="15.75" customHeight="1" x14ac:dyDescent="0.2">
      <c r="A87" s="41"/>
      <c r="B87" s="48" t="s">
        <v>293</v>
      </c>
      <c r="C87" s="61"/>
      <c r="D87" s="44" t="e">
        <f>D88+D108+D194+D286+D290+#REF!+#REF!+D304</f>
        <v>#REF!</v>
      </c>
      <c r="E87" s="44">
        <f>E88+E108+E194+E286+E290+E303+E304</f>
        <v>11846900</v>
      </c>
      <c r="F87" s="44">
        <f>F88+F108+F194+F286+F290+F303+F304</f>
        <v>4944466</v>
      </c>
      <c r="G87" s="44">
        <f>G88+G108+G194+G286+G290+G303+G304</f>
        <v>9570300</v>
      </c>
      <c r="H87" s="118">
        <f>G87/E87*100</f>
        <v>80.783158463395495</v>
      </c>
    </row>
    <row r="88" spans="1:11" ht="17.25" customHeight="1" x14ac:dyDescent="0.2">
      <c r="A88" s="47">
        <v>610000</v>
      </c>
      <c r="B88" s="48" t="s">
        <v>17</v>
      </c>
      <c r="C88" s="62"/>
      <c r="D88" s="62">
        <f>D89+D92+D93</f>
        <v>2503050</v>
      </c>
      <c r="E88" s="63">
        <f>E89+E92+E93</f>
        <v>2944380</v>
      </c>
      <c r="F88" s="63">
        <f>F89+F92+F93</f>
        <v>1457633</v>
      </c>
      <c r="G88" s="63">
        <f>G89+G92+G93</f>
        <v>3519650</v>
      </c>
      <c r="H88" s="118">
        <f t="shared" ref="H88:H161" si="2">G88/E88*100</f>
        <v>119.53789932006057</v>
      </c>
    </row>
    <row r="89" spans="1:11" ht="18" customHeight="1" x14ac:dyDescent="0.2">
      <c r="A89" s="47">
        <v>611000</v>
      </c>
      <c r="B89" s="64" t="s">
        <v>36</v>
      </c>
      <c r="C89" s="62"/>
      <c r="D89" s="62">
        <f>SUM(D90:D91)</f>
        <v>1664000</v>
      </c>
      <c r="E89" s="63">
        <f>SUM(E90:E91)</f>
        <v>1825550</v>
      </c>
      <c r="F89" s="63">
        <f>SUM(F90:F91)</f>
        <v>883441</v>
      </c>
      <c r="G89" s="63">
        <f>SUM(G90:G91)</f>
        <v>2354000</v>
      </c>
      <c r="H89" s="118">
        <f t="shared" si="2"/>
        <v>128.94744049738435</v>
      </c>
    </row>
    <row r="90" spans="1:11" x14ac:dyDescent="0.2">
      <c r="A90" s="40">
        <v>611100</v>
      </c>
      <c r="B90" s="41" t="s">
        <v>76</v>
      </c>
      <c r="C90" s="65" t="s">
        <v>25</v>
      </c>
      <c r="D90" s="66">
        <v>1391000</v>
      </c>
      <c r="E90" s="67">
        <v>1583000</v>
      </c>
      <c r="F90" s="67">
        <v>787402</v>
      </c>
      <c r="G90" s="67">
        <v>2050000</v>
      </c>
      <c r="H90" s="68">
        <f t="shared" si="2"/>
        <v>129.50094756790904</v>
      </c>
    </row>
    <row r="91" spans="1:11" x14ac:dyDescent="0.2">
      <c r="A91" s="40">
        <v>611200</v>
      </c>
      <c r="B91" s="41" t="s">
        <v>77</v>
      </c>
      <c r="C91" s="65" t="s">
        <v>25</v>
      </c>
      <c r="D91" s="66">
        <v>273000</v>
      </c>
      <c r="E91" s="67">
        <v>242550</v>
      </c>
      <c r="F91" s="67">
        <v>96039</v>
      </c>
      <c r="G91" s="67">
        <v>304000</v>
      </c>
      <c r="H91" s="68">
        <f t="shared" si="2"/>
        <v>125.33498247783963</v>
      </c>
    </row>
    <row r="92" spans="1:11" ht="14.25" customHeight="1" x14ac:dyDescent="0.2">
      <c r="A92" s="47">
        <v>612000</v>
      </c>
      <c r="B92" s="149" t="s">
        <v>9</v>
      </c>
      <c r="C92" s="65" t="s">
        <v>25</v>
      </c>
      <c r="D92" s="62">
        <v>145050</v>
      </c>
      <c r="E92" s="44">
        <v>167630</v>
      </c>
      <c r="F92" s="44">
        <v>82733</v>
      </c>
      <c r="G92" s="44">
        <v>212650</v>
      </c>
      <c r="H92" s="118">
        <f t="shared" si="2"/>
        <v>126.8567678816441</v>
      </c>
    </row>
    <row r="93" spans="1:11" ht="15" customHeight="1" x14ac:dyDescent="0.2">
      <c r="A93" s="47">
        <v>613000</v>
      </c>
      <c r="B93" s="70" t="s">
        <v>18</v>
      </c>
      <c r="C93" s="62"/>
      <c r="D93" s="62">
        <f>SUM(D94:D107)</f>
        <v>694000</v>
      </c>
      <c r="E93" s="63">
        <f>SUM(E94:E107)</f>
        <v>951200</v>
      </c>
      <c r="F93" s="63">
        <f>SUM(F94:F107)</f>
        <v>491459</v>
      </c>
      <c r="G93" s="63">
        <f>SUM(G94:G107)</f>
        <v>953000</v>
      </c>
      <c r="H93" s="118">
        <f t="shared" si="2"/>
        <v>100.18923465096721</v>
      </c>
    </row>
    <row r="94" spans="1:11" x14ac:dyDescent="0.2">
      <c r="A94" s="40">
        <v>613100</v>
      </c>
      <c r="B94" s="41" t="s">
        <v>79</v>
      </c>
      <c r="C94" s="65" t="s">
        <v>25</v>
      </c>
      <c r="D94" s="66">
        <v>25000</v>
      </c>
      <c r="E94" s="67">
        <v>15000</v>
      </c>
      <c r="F94" s="67">
        <v>1703</v>
      </c>
      <c r="G94" s="67">
        <v>15000</v>
      </c>
      <c r="H94" s="68">
        <f t="shared" si="2"/>
        <v>100</v>
      </c>
      <c r="K94" s="129"/>
    </row>
    <row r="95" spans="1:11" x14ac:dyDescent="0.2">
      <c r="A95" s="40">
        <v>613200</v>
      </c>
      <c r="B95" s="41" t="s">
        <v>80</v>
      </c>
      <c r="C95" s="65" t="s">
        <v>25</v>
      </c>
      <c r="D95" s="66">
        <v>51000</v>
      </c>
      <c r="E95" s="67">
        <v>35000</v>
      </c>
      <c r="F95" s="67">
        <v>20467</v>
      </c>
      <c r="G95" s="67">
        <v>35000</v>
      </c>
      <c r="H95" s="68">
        <f t="shared" si="2"/>
        <v>100</v>
      </c>
      <c r="K95" s="129"/>
    </row>
    <row r="96" spans="1:11" x14ac:dyDescent="0.2">
      <c r="A96" s="40">
        <v>613200</v>
      </c>
      <c r="B96" s="41" t="s">
        <v>81</v>
      </c>
      <c r="C96" s="65"/>
      <c r="D96" s="66">
        <v>140000</v>
      </c>
      <c r="E96" s="67">
        <v>180000</v>
      </c>
      <c r="F96" s="67">
        <v>96749</v>
      </c>
      <c r="G96" s="67">
        <v>180000</v>
      </c>
      <c r="H96" s="68">
        <f t="shared" si="2"/>
        <v>100</v>
      </c>
      <c r="K96" s="129"/>
    </row>
    <row r="97" spans="1:11" x14ac:dyDescent="0.2">
      <c r="A97" s="40">
        <v>613200</v>
      </c>
      <c r="B97" s="41" t="s">
        <v>78</v>
      </c>
      <c r="C97" s="65"/>
      <c r="D97" s="66"/>
      <c r="E97" s="67">
        <v>15000</v>
      </c>
      <c r="F97" s="67">
        <v>9168</v>
      </c>
      <c r="G97" s="67">
        <v>15000</v>
      </c>
      <c r="H97" s="68">
        <f t="shared" si="2"/>
        <v>100</v>
      </c>
      <c r="K97" s="129"/>
    </row>
    <row r="98" spans="1:11" x14ac:dyDescent="0.2">
      <c r="A98" s="40">
        <v>613300</v>
      </c>
      <c r="B98" s="41" t="s">
        <v>142</v>
      </c>
      <c r="C98" s="65" t="s">
        <v>25</v>
      </c>
      <c r="D98" s="66">
        <v>50000</v>
      </c>
      <c r="E98" s="67">
        <v>65000</v>
      </c>
      <c r="F98" s="67">
        <v>33339</v>
      </c>
      <c r="G98" s="67">
        <v>65000</v>
      </c>
      <c r="H98" s="68">
        <f t="shared" si="2"/>
        <v>100</v>
      </c>
      <c r="K98" s="129"/>
    </row>
    <row r="99" spans="1:11" x14ac:dyDescent="0.2">
      <c r="A99" s="40">
        <v>613400</v>
      </c>
      <c r="B99" s="41" t="s">
        <v>143</v>
      </c>
      <c r="C99" s="65" t="s">
        <v>25</v>
      </c>
      <c r="D99" s="66">
        <v>50000</v>
      </c>
      <c r="E99" s="67">
        <v>45000</v>
      </c>
      <c r="F99" s="67">
        <v>19099</v>
      </c>
      <c r="G99" s="67">
        <v>40000</v>
      </c>
      <c r="H99" s="68">
        <f t="shared" si="2"/>
        <v>88.888888888888886</v>
      </c>
      <c r="K99" s="129"/>
    </row>
    <row r="100" spans="1:11" hidden="1" x14ac:dyDescent="0.2">
      <c r="A100" s="40">
        <v>613400</v>
      </c>
      <c r="B100" s="41" t="s">
        <v>316</v>
      </c>
      <c r="C100" s="65"/>
      <c r="D100" s="66"/>
      <c r="E100" s="67">
        <v>0</v>
      </c>
      <c r="F100" s="67">
        <v>0</v>
      </c>
      <c r="G100" s="67"/>
      <c r="H100" s="68" t="e">
        <f t="shared" si="2"/>
        <v>#DIV/0!</v>
      </c>
      <c r="K100" s="129"/>
    </row>
    <row r="101" spans="1:11" x14ac:dyDescent="0.2">
      <c r="A101" s="40">
        <v>613500</v>
      </c>
      <c r="B101" s="41" t="s">
        <v>144</v>
      </c>
      <c r="C101" s="65" t="s">
        <v>25</v>
      </c>
      <c r="D101" s="66">
        <v>25000</v>
      </c>
      <c r="E101" s="67">
        <v>43000</v>
      </c>
      <c r="F101" s="67">
        <v>16723</v>
      </c>
      <c r="G101" s="67">
        <v>43000</v>
      </c>
      <c r="H101" s="68">
        <f t="shared" si="2"/>
        <v>100</v>
      </c>
      <c r="K101" s="129"/>
    </row>
    <row r="102" spans="1:11" x14ac:dyDescent="0.2">
      <c r="A102" s="40">
        <v>613700</v>
      </c>
      <c r="B102" s="41" t="s">
        <v>145</v>
      </c>
      <c r="C102" s="65" t="s">
        <v>25</v>
      </c>
      <c r="D102" s="66">
        <v>30000</v>
      </c>
      <c r="E102" s="67">
        <v>20000</v>
      </c>
      <c r="F102" s="67">
        <v>13098</v>
      </c>
      <c r="G102" s="67">
        <v>25000</v>
      </c>
      <c r="H102" s="68">
        <f t="shared" si="2"/>
        <v>125</v>
      </c>
      <c r="K102" s="129"/>
    </row>
    <row r="103" spans="1:11" hidden="1" x14ac:dyDescent="0.2">
      <c r="A103" s="40">
        <v>613700</v>
      </c>
      <c r="B103" s="41" t="s">
        <v>253</v>
      </c>
      <c r="C103" s="65"/>
      <c r="D103" s="66"/>
      <c r="E103" s="67">
        <v>0</v>
      </c>
      <c r="F103" s="67"/>
      <c r="G103" s="67"/>
      <c r="H103" s="68" t="e">
        <f t="shared" si="2"/>
        <v>#DIV/0!</v>
      </c>
      <c r="K103" s="129"/>
    </row>
    <row r="104" spans="1:11" x14ac:dyDescent="0.2">
      <c r="A104" s="40">
        <v>613700</v>
      </c>
      <c r="B104" s="41" t="s">
        <v>193</v>
      </c>
      <c r="C104" s="65"/>
      <c r="D104" s="66"/>
      <c r="E104" s="67">
        <v>7000</v>
      </c>
      <c r="F104" s="67">
        <v>3090</v>
      </c>
      <c r="G104" s="67">
        <v>7000</v>
      </c>
      <c r="H104" s="68">
        <f t="shared" si="2"/>
        <v>100</v>
      </c>
      <c r="K104" s="129"/>
    </row>
    <row r="105" spans="1:11" x14ac:dyDescent="0.2">
      <c r="A105" s="40">
        <v>613700</v>
      </c>
      <c r="B105" s="41" t="s">
        <v>146</v>
      </c>
      <c r="C105" s="65"/>
      <c r="D105" s="66">
        <v>58000</v>
      </c>
      <c r="E105" s="67">
        <v>60000</v>
      </c>
      <c r="F105" s="67">
        <v>32897</v>
      </c>
      <c r="G105" s="67">
        <v>60000</v>
      </c>
      <c r="H105" s="68">
        <f t="shared" si="2"/>
        <v>100</v>
      </c>
      <c r="K105" s="129"/>
    </row>
    <row r="106" spans="1:11" x14ac:dyDescent="0.2">
      <c r="A106" s="40">
        <v>613800</v>
      </c>
      <c r="B106" s="41" t="s">
        <v>307</v>
      </c>
      <c r="C106" s="65" t="s">
        <v>25</v>
      </c>
      <c r="D106" s="66">
        <v>8000</v>
      </c>
      <c r="E106" s="67">
        <v>10000</v>
      </c>
      <c r="F106" s="67">
        <v>5468</v>
      </c>
      <c r="G106" s="67">
        <v>10000</v>
      </c>
      <c r="H106" s="68">
        <f t="shared" si="2"/>
        <v>100</v>
      </c>
      <c r="K106" s="129"/>
    </row>
    <row r="107" spans="1:11" x14ac:dyDescent="0.2">
      <c r="A107" s="40">
        <v>613900</v>
      </c>
      <c r="B107" s="41" t="s">
        <v>147</v>
      </c>
      <c r="C107" s="71" t="s">
        <v>27</v>
      </c>
      <c r="D107" s="66">
        <f>$D$336</f>
        <v>257000</v>
      </c>
      <c r="E107" s="49">
        <f>$E$336</f>
        <v>456200</v>
      </c>
      <c r="F107" s="67">
        <f>$F$336</f>
        <v>239658</v>
      </c>
      <c r="G107" s="67">
        <f>$G$336</f>
        <v>458000</v>
      </c>
      <c r="H107" s="68">
        <f t="shared" si="2"/>
        <v>100.39456378781236</v>
      </c>
      <c r="K107" s="129"/>
    </row>
    <row r="108" spans="1:11" ht="15" customHeight="1" x14ac:dyDescent="0.2">
      <c r="A108" s="47">
        <v>614000</v>
      </c>
      <c r="B108" s="48" t="s">
        <v>82</v>
      </c>
      <c r="C108" s="62"/>
      <c r="D108" s="62">
        <f>SUM(D109:D146)</f>
        <v>2278700</v>
      </c>
      <c r="E108" s="63">
        <f>SUM(E109:E147)</f>
        <v>3407630</v>
      </c>
      <c r="F108" s="63">
        <f>SUM(F109:F147)</f>
        <v>1217218</v>
      </c>
      <c r="G108" s="63">
        <f>SUM(G109:G147)</f>
        <v>3284450</v>
      </c>
      <c r="H108" s="118">
        <f t="shared" si="2"/>
        <v>96.385170925247166</v>
      </c>
      <c r="K108" s="129"/>
    </row>
    <row r="109" spans="1:11" ht="14.25" customHeight="1" x14ac:dyDescent="0.2">
      <c r="A109" s="40">
        <v>614000</v>
      </c>
      <c r="B109" s="41" t="s">
        <v>89</v>
      </c>
      <c r="C109" s="62"/>
      <c r="D109" s="62"/>
      <c r="E109" s="67">
        <v>34000</v>
      </c>
      <c r="F109" s="67">
        <v>2000</v>
      </c>
      <c r="G109" s="67">
        <v>2500</v>
      </c>
      <c r="H109" s="68">
        <f t="shared" si="2"/>
        <v>7.3529411764705888</v>
      </c>
      <c r="K109" s="129"/>
    </row>
    <row r="110" spans="1:11" ht="14.25" customHeight="1" x14ac:dyDescent="0.2">
      <c r="A110" s="40">
        <v>614000</v>
      </c>
      <c r="B110" s="72" t="s">
        <v>125</v>
      </c>
      <c r="C110" s="62"/>
      <c r="D110" s="66">
        <v>7000</v>
      </c>
      <c r="E110" s="67">
        <v>5000</v>
      </c>
      <c r="F110" s="67">
        <v>0</v>
      </c>
      <c r="G110" s="67">
        <v>5000</v>
      </c>
      <c r="H110" s="68">
        <f t="shared" si="2"/>
        <v>100</v>
      </c>
      <c r="K110" s="129"/>
    </row>
    <row r="111" spans="1:11" x14ac:dyDescent="0.2">
      <c r="A111" s="40">
        <v>614000</v>
      </c>
      <c r="B111" s="41" t="s">
        <v>83</v>
      </c>
      <c r="C111" s="65"/>
      <c r="D111" s="66">
        <v>84600</v>
      </c>
      <c r="E111" s="67">
        <v>80000</v>
      </c>
      <c r="F111" s="67">
        <v>35000</v>
      </c>
      <c r="G111" s="67">
        <v>80000</v>
      </c>
      <c r="H111" s="68">
        <f t="shared" si="2"/>
        <v>100</v>
      </c>
      <c r="K111" s="129"/>
    </row>
    <row r="112" spans="1:11" x14ac:dyDescent="0.2">
      <c r="A112" s="40">
        <v>614000</v>
      </c>
      <c r="B112" s="41" t="s">
        <v>84</v>
      </c>
      <c r="C112" s="65" t="s">
        <v>29</v>
      </c>
      <c r="D112" s="66">
        <v>20000</v>
      </c>
      <c r="E112" s="67">
        <v>30000</v>
      </c>
      <c r="F112" s="67">
        <v>9253</v>
      </c>
      <c r="G112" s="67">
        <v>30000</v>
      </c>
      <c r="H112" s="68">
        <f t="shared" si="2"/>
        <v>100</v>
      </c>
    </row>
    <row r="113" spans="1:8" x14ac:dyDescent="0.2">
      <c r="A113" s="40">
        <v>614000</v>
      </c>
      <c r="B113" s="73" t="s">
        <v>183</v>
      </c>
      <c r="C113" s="65"/>
      <c r="D113" s="66"/>
      <c r="E113" s="67">
        <v>8500</v>
      </c>
      <c r="F113" s="67">
        <v>5857</v>
      </c>
      <c r="G113" s="67">
        <v>8500</v>
      </c>
      <c r="H113" s="68">
        <f t="shared" si="2"/>
        <v>100</v>
      </c>
    </row>
    <row r="114" spans="1:8" x14ac:dyDescent="0.2">
      <c r="A114" s="40">
        <v>614000</v>
      </c>
      <c r="B114" s="41" t="s">
        <v>221</v>
      </c>
      <c r="C114" s="65"/>
      <c r="D114" s="66"/>
      <c r="E114" s="67">
        <v>14500</v>
      </c>
      <c r="F114" s="67">
        <v>6357</v>
      </c>
      <c r="G114" s="67">
        <v>14500</v>
      </c>
      <c r="H114" s="68">
        <f t="shared" si="2"/>
        <v>100</v>
      </c>
    </row>
    <row r="115" spans="1:8" ht="12" customHeight="1" x14ac:dyDescent="0.2">
      <c r="A115" s="40">
        <v>614000</v>
      </c>
      <c r="B115" s="41" t="s">
        <v>252</v>
      </c>
      <c r="C115" s="65"/>
      <c r="D115" s="66">
        <v>205000</v>
      </c>
      <c r="E115" s="67">
        <v>20000</v>
      </c>
      <c r="F115" s="67">
        <v>0</v>
      </c>
      <c r="G115" s="67">
        <v>20000</v>
      </c>
      <c r="H115" s="68">
        <f t="shared" si="2"/>
        <v>100</v>
      </c>
    </row>
    <row r="116" spans="1:8" ht="22.5" customHeight="1" x14ac:dyDescent="0.2">
      <c r="A116" s="40">
        <v>614000</v>
      </c>
      <c r="B116" s="74" t="s">
        <v>262</v>
      </c>
      <c r="C116" s="65"/>
      <c r="D116" s="66"/>
      <c r="E116" s="67">
        <v>150000</v>
      </c>
      <c r="F116" s="67">
        <v>37439</v>
      </c>
      <c r="G116" s="67">
        <v>150000</v>
      </c>
      <c r="H116" s="68">
        <f t="shared" si="2"/>
        <v>100</v>
      </c>
    </row>
    <row r="117" spans="1:8" ht="11.25" customHeight="1" x14ac:dyDescent="0.2">
      <c r="A117" s="40">
        <v>614000</v>
      </c>
      <c r="B117" s="41" t="s">
        <v>220</v>
      </c>
      <c r="C117" s="65"/>
      <c r="D117" s="66"/>
      <c r="E117" s="67">
        <v>10000</v>
      </c>
      <c r="F117" s="67">
        <v>0</v>
      </c>
      <c r="G117" s="67">
        <v>0</v>
      </c>
      <c r="H117" s="68">
        <f t="shared" si="2"/>
        <v>0</v>
      </c>
    </row>
    <row r="118" spans="1:8" ht="11.25" customHeight="1" x14ac:dyDescent="0.2">
      <c r="A118" s="40">
        <v>614000</v>
      </c>
      <c r="B118" s="41" t="s">
        <v>300</v>
      </c>
      <c r="C118" s="65"/>
      <c r="D118" s="66"/>
      <c r="E118" s="67">
        <v>5000</v>
      </c>
      <c r="F118" s="67">
        <v>1252</v>
      </c>
      <c r="G118" s="67">
        <v>5000</v>
      </c>
      <c r="H118" s="68">
        <f t="shared" si="2"/>
        <v>100</v>
      </c>
    </row>
    <row r="119" spans="1:8" ht="12" customHeight="1" x14ac:dyDescent="0.2">
      <c r="A119" s="40">
        <v>614000</v>
      </c>
      <c r="B119" s="41" t="s">
        <v>85</v>
      </c>
      <c r="C119" s="65"/>
      <c r="D119" s="66">
        <f>$D$402</f>
        <v>484599.99999999994</v>
      </c>
      <c r="E119" s="67">
        <f>$E$402</f>
        <v>452880</v>
      </c>
      <c r="F119" s="69">
        <f>$F$402</f>
        <v>171728</v>
      </c>
      <c r="G119" s="69">
        <f>$G$402</f>
        <v>537800</v>
      </c>
      <c r="H119" s="68">
        <f t="shared" si="2"/>
        <v>118.75110404522169</v>
      </c>
    </row>
    <row r="120" spans="1:8" ht="11.25" customHeight="1" x14ac:dyDescent="0.2">
      <c r="A120" s="40">
        <v>614000</v>
      </c>
      <c r="B120" s="41" t="s">
        <v>86</v>
      </c>
      <c r="C120" s="65"/>
      <c r="D120" s="66">
        <v>50000</v>
      </c>
      <c r="E120" s="69">
        <v>50000</v>
      </c>
      <c r="F120" s="69">
        <v>25000</v>
      </c>
      <c r="G120" s="69">
        <v>50000</v>
      </c>
      <c r="H120" s="68">
        <f t="shared" si="2"/>
        <v>100</v>
      </c>
    </row>
    <row r="121" spans="1:8" ht="11.25" customHeight="1" x14ac:dyDescent="0.2">
      <c r="A121" s="40">
        <v>614000</v>
      </c>
      <c r="B121" s="41" t="s">
        <v>399</v>
      </c>
      <c r="C121" s="65"/>
      <c r="D121" s="66"/>
      <c r="E121" s="69">
        <v>15000</v>
      </c>
      <c r="F121" s="69">
        <v>0</v>
      </c>
      <c r="G121" s="69">
        <v>0</v>
      </c>
      <c r="H121" s="68">
        <f t="shared" si="2"/>
        <v>0</v>
      </c>
    </row>
    <row r="122" spans="1:8" ht="11.25" customHeight="1" x14ac:dyDescent="0.2">
      <c r="A122" s="40">
        <v>614000</v>
      </c>
      <c r="B122" s="41" t="s">
        <v>308</v>
      </c>
      <c r="C122" s="65"/>
      <c r="D122" s="66"/>
      <c r="E122" s="69">
        <v>180000</v>
      </c>
      <c r="F122" s="69">
        <v>30000</v>
      </c>
      <c r="G122" s="69">
        <v>0</v>
      </c>
      <c r="H122" s="68">
        <f t="shared" si="2"/>
        <v>0</v>
      </c>
    </row>
    <row r="123" spans="1:8" ht="12.75" hidden="1" customHeight="1" x14ac:dyDescent="0.2">
      <c r="A123" s="40">
        <v>614000</v>
      </c>
      <c r="B123" s="41" t="s">
        <v>308</v>
      </c>
      <c r="C123" s="65"/>
      <c r="D123" s="66"/>
      <c r="E123" s="69"/>
      <c r="F123" s="69"/>
      <c r="G123" s="69"/>
      <c r="H123" s="68" t="e">
        <f t="shared" si="2"/>
        <v>#DIV/0!</v>
      </c>
    </row>
    <row r="124" spans="1:8" ht="12.75" customHeight="1" x14ac:dyDescent="0.2">
      <c r="A124" s="40">
        <v>614000</v>
      </c>
      <c r="B124" s="41" t="s">
        <v>349</v>
      </c>
      <c r="C124" s="65"/>
      <c r="D124" s="66"/>
      <c r="E124" s="69">
        <v>15000</v>
      </c>
      <c r="F124" s="69">
        <v>15000</v>
      </c>
      <c r="G124" s="69">
        <v>0</v>
      </c>
      <c r="H124" s="68">
        <f t="shared" si="2"/>
        <v>0</v>
      </c>
    </row>
    <row r="125" spans="1:8" ht="24" customHeight="1" x14ac:dyDescent="0.2">
      <c r="A125" s="40">
        <v>614000</v>
      </c>
      <c r="B125" s="74" t="s">
        <v>387</v>
      </c>
      <c r="C125" s="65"/>
      <c r="D125" s="66"/>
      <c r="E125" s="69">
        <v>39500</v>
      </c>
      <c r="F125" s="69">
        <v>0</v>
      </c>
      <c r="G125" s="69">
        <v>0</v>
      </c>
      <c r="H125" s="68">
        <f t="shared" si="2"/>
        <v>0</v>
      </c>
    </row>
    <row r="126" spans="1:8" ht="12.75" customHeight="1" x14ac:dyDescent="0.2">
      <c r="A126" s="40">
        <v>614000</v>
      </c>
      <c r="B126" s="41" t="s">
        <v>340</v>
      </c>
      <c r="C126" s="65"/>
      <c r="D126" s="66"/>
      <c r="E126" s="69">
        <v>10000</v>
      </c>
      <c r="F126" s="69">
        <v>2500</v>
      </c>
      <c r="G126" s="69">
        <v>10000</v>
      </c>
      <c r="H126" s="68">
        <f t="shared" si="2"/>
        <v>100</v>
      </c>
    </row>
    <row r="127" spans="1:8" ht="12.75" customHeight="1" x14ac:dyDescent="0.2">
      <c r="A127" s="40">
        <v>614000</v>
      </c>
      <c r="B127" s="41" t="s">
        <v>400</v>
      </c>
      <c r="C127" s="65"/>
      <c r="D127" s="66"/>
      <c r="E127" s="69">
        <v>10000</v>
      </c>
      <c r="F127" s="69">
        <v>0</v>
      </c>
      <c r="G127" s="69">
        <v>0</v>
      </c>
      <c r="H127" s="68">
        <f t="shared" si="2"/>
        <v>0</v>
      </c>
    </row>
    <row r="128" spans="1:8" x14ac:dyDescent="0.2">
      <c r="A128" s="40">
        <v>614000</v>
      </c>
      <c r="B128" s="41" t="s">
        <v>87</v>
      </c>
      <c r="C128" s="65"/>
      <c r="D128" s="66">
        <f>$D$353</f>
        <v>767500</v>
      </c>
      <c r="E128" s="67">
        <f>$E$353</f>
        <v>826450</v>
      </c>
      <c r="F128" s="69">
        <f>$F$353</f>
        <v>420071</v>
      </c>
      <c r="G128" s="69">
        <f>$G$353</f>
        <v>870750</v>
      </c>
      <c r="H128" s="68">
        <f t="shared" si="2"/>
        <v>105.36027587875853</v>
      </c>
    </row>
    <row r="129" spans="1:8" ht="12" customHeight="1" x14ac:dyDescent="0.2">
      <c r="A129" s="40">
        <v>614000</v>
      </c>
      <c r="B129" s="41" t="s">
        <v>134</v>
      </c>
      <c r="C129" s="65"/>
      <c r="D129" s="66">
        <v>160000</v>
      </c>
      <c r="E129" s="69">
        <v>200000</v>
      </c>
      <c r="F129" s="69">
        <v>100000</v>
      </c>
      <c r="G129" s="69">
        <v>200000</v>
      </c>
      <c r="H129" s="68">
        <f t="shared" si="2"/>
        <v>100</v>
      </c>
    </row>
    <row r="130" spans="1:8" ht="12" customHeight="1" x14ac:dyDescent="0.2">
      <c r="A130" s="40">
        <v>614000</v>
      </c>
      <c r="B130" s="41" t="s">
        <v>198</v>
      </c>
      <c r="C130" s="65"/>
      <c r="D130" s="66"/>
      <c r="E130" s="67">
        <v>70000</v>
      </c>
      <c r="F130" s="67">
        <v>35000</v>
      </c>
      <c r="G130" s="67">
        <v>70000</v>
      </c>
      <c r="H130" s="68">
        <f t="shared" si="2"/>
        <v>100</v>
      </c>
    </row>
    <row r="131" spans="1:8" ht="12" customHeight="1" x14ac:dyDescent="0.2">
      <c r="A131" s="40">
        <v>614000</v>
      </c>
      <c r="B131" s="41" t="s">
        <v>199</v>
      </c>
      <c r="C131" s="65"/>
      <c r="D131" s="66"/>
      <c r="E131" s="67">
        <v>35000</v>
      </c>
      <c r="F131" s="67">
        <v>17500</v>
      </c>
      <c r="G131" s="67">
        <v>35000</v>
      </c>
      <c r="H131" s="68">
        <f t="shared" si="2"/>
        <v>100</v>
      </c>
    </row>
    <row r="132" spans="1:8" ht="11.25" customHeight="1" x14ac:dyDescent="0.2">
      <c r="A132" s="40">
        <v>614000</v>
      </c>
      <c r="B132" s="41" t="s">
        <v>190</v>
      </c>
      <c r="C132" s="65"/>
      <c r="D132" s="66">
        <v>160000</v>
      </c>
      <c r="E132" s="67">
        <v>10000</v>
      </c>
      <c r="F132" s="67">
        <v>5000</v>
      </c>
      <c r="G132" s="67">
        <v>10000</v>
      </c>
      <c r="H132" s="68">
        <f t="shared" si="2"/>
        <v>100</v>
      </c>
    </row>
    <row r="133" spans="1:8" ht="11.25" customHeight="1" x14ac:dyDescent="0.2">
      <c r="A133" s="40">
        <v>614000</v>
      </c>
      <c r="B133" s="41" t="s">
        <v>344</v>
      </c>
      <c r="C133" s="65"/>
      <c r="D133" s="66"/>
      <c r="E133" s="69">
        <v>25000</v>
      </c>
      <c r="F133" s="69">
        <v>20938</v>
      </c>
      <c r="G133" s="69">
        <v>25000</v>
      </c>
      <c r="H133" s="68">
        <f t="shared" si="2"/>
        <v>100</v>
      </c>
    </row>
    <row r="134" spans="1:8" ht="11.25" customHeight="1" x14ac:dyDescent="0.2">
      <c r="A134" s="40"/>
      <c r="B134" s="41" t="s">
        <v>401</v>
      </c>
      <c r="C134" s="65"/>
      <c r="D134" s="66"/>
      <c r="E134" s="69">
        <v>15000</v>
      </c>
      <c r="F134" s="69">
        <v>0</v>
      </c>
      <c r="G134" s="69">
        <v>0</v>
      </c>
      <c r="H134" s="68">
        <f t="shared" si="2"/>
        <v>0</v>
      </c>
    </row>
    <row r="135" spans="1:8" x14ac:dyDescent="0.2">
      <c r="A135" s="40">
        <v>614000</v>
      </c>
      <c r="B135" s="41" t="s">
        <v>88</v>
      </c>
      <c r="C135" s="65"/>
      <c r="D135" s="66">
        <v>25000</v>
      </c>
      <c r="E135" s="69">
        <v>10000</v>
      </c>
      <c r="F135" s="69">
        <v>4624</v>
      </c>
      <c r="G135" s="69">
        <v>10000</v>
      </c>
      <c r="H135" s="68">
        <f t="shared" si="2"/>
        <v>100</v>
      </c>
    </row>
    <row r="136" spans="1:8" x14ac:dyDescent="0.2">
      <c r="A136" s="40">
        <v>614000</v>
      </c>
      <c r="B136" s="41" t="s">
        <v>130</v>
      </c>
      <c r="C136" s="65"/>
      <c r="D136" s="66">
        <v>115000</v>
      </c>
      <c r="E136" s="69">
        <v>50000</v>
      </c>
      <c r="F136" s="69">
        <v>30907</v>
      </c>
      <c r="G136" s="69">
        <v>148000</v>
      </c>
      <c r="H136" s="68">
        <f t="shared" si="2"/>
        <v>296</v>
      </c>
    </row>
    <row r="137" spans="1:8" ht="24" x14ac:dyDescent="0.2">
      <c r="A137" s="40">
        <v>614000</v>
      </c>
      <c r="B137" s="74" t="s">
        <v>386</v>
      </c>
      <c r="C137" s="86"/>
      <c r="D137" s="143"/>
      <c r="E137" s="144">
        <v>15000</v>
      </c>
      <c r="F137" s="144">
        <v>0</v>
      </c>
      <c r="G137" s="69">
        <v>30000</v>
      </c>
      <c r="H137" s="68">
        <v>0</v>
      </c>
    </row>
    <row r="138" spans="1:8" x14ac:dyDescent="0.2">
      <c r="A138" s="40">
        <v>614000</v>
      </c>
      <c r="B138" s="41" t="s">
        <v>232</v>
      </c>
      <c r="C138" s="65"/>
      <c r="D138" s="66"/>
      <c r="E138" s="69">
        <v>2500</v>
      </c>
      <c r="F138" s="69">
        <v>0</v>
      </c>
      <c r="G138" s="69">
        <v>2500</v>
      </c>
      <c r="H138" s="68">
        <f t="shared" si="2"/>
        <v>100</v>
      </c>
    </row>
    <row r="139" spans="1:8" x14ac:dyDescent="0.2">
      <c r="A139" s="40">
        <v>614000</v>
      </c>
      <c r="B139" s="41" t="s">
        <v>233</v>
      </c>
      <c r="C139" s="65"/>
      <c r="D139" s="66"/>
      <c r="E139" s="69">
        <v>2500</v>
      </c>
      <c r="F139" s="69">
        <v>2500</v>
      </c>
      <c r="G139" s="69">
        <v>2500</v>
      </c>
      <c r="H139" s="68">
        <f t="shared" si="2"/>
        <v>100</v>
      </c>
    </row>
    <row r="140" spans="1:8" hidden="1" x14ac:dyDescent="0.2">
      <c r="A140" s="40">
        <v>614000</v>
      </c>
      <c r="B140" s="41" t="s">
        <v>234</v>
      </c>
      <c r="C140" s="65"/>
      <c r="D140" s="66"/>
      <c r="E140" s="69">
        <v>0</v>
      </c>
      <c r="F140" s="69">
        <v>0</v>
      </c>
      <c r="G140" s="69">
        <v>0</v>
      </c>
      <c r="H140" s="68" t="e">
        <f t="shared" si="2"/>
        <v>#DIV/0!</v>
      </c>
    </row>
    <row r="141" spans="1:8" s="138" customFormat="1" ht="24" x14ac:dyDescent="0.2">
      <c r="A141" s="40">
        <v>614000</v>
      </c>
      <c r="B141" s="74" t="s">
        <v>322</v>
      </c>
      <c r="C141" s="86"/>
      <c r="D141" s="66"/>
      <c r="E141" s="69">
        <v>20000</v>
      </c>
      <c r="F141" s="69">
        <v>0</v>
      </c>
      <c r="G141" s="69">
        <v>10000</v>
      </c>
      <c r="H141" s="68">
        <f t="shared" si="2"/>
        <v>50</v>
      </c>
    </row>
    <row r="142" spans="1:8" s="138" customFormat="1" ht="24" x14ac:dyDescent="0.2">
      <c r="A142" s="40">
        <v>614000</v>
      </c>
      <c r="B142" s="74" t="s">
        <v>402</v>
      </c>
      <c r="C142" s="86"/>
      <c r="D142" s="66"/>
      <c r="E142" s="69">
        <v>15800</v>
      </c>
      <c r="F142" s="69">
        <v>0</v>
      </c>
      <c r="G142" s="69">
        <v>0</v>
      </c>
      <c r="H142" s="68">
        <f t="shared" si="2"/>
        <v>0</v>
      </c>
    </row>
    <row r="143" spans="1:8" x14ac:dyDescent="0.2">
      <c r="A143" s="40">
        <v>614000</v>
      </c>
      <c r="B143" s="41" t="s">
        <v>132</v>
      </c>
      <c r="C143" s="65"/>
      <c r="D143" s="66"/>
      <c r="E143" s="69">
        <v>3800</v>
      </c>
      <c r="F143" s="69">
        <v>1900</v>
      </c>
      <c r="G143" s="69">
        <v>3800</v>
      </c>
      <c r="H143" s="68">
        <f t="shared" si="2"/>
        <v>100</v>
      </c>
    </row>
    <row r="144" spans="1:8" x14ac:dyDescent="0.2">
      <c r="A144" s="40">
        <v>614000</v>
      </c>
      <c r="B144" s="73" t="s">
        <v>383</v>
      </c>
      <c r="C144" s="65"/>
      <c r="D144" s="66"/>
      <c r="E144" s="67">
        <v>20000</v>
      </c>
      <c r="F144" s="67">
        <v>0</v>
      </c>
      <c r="G144" s="67">
        <v>20000</v>
      </c>
      <c r="H144" s="68">
        <f t="shared" si="2"/>
        <v>100</v>
      </c>
    </row>
    <row r="145" spans="1:8" ht="12.75" customHeight="1" x14ac:dyDescent="0.2">
      <c r="A145" s="40">
        <v>614000</v>
      </c>
      <c r="B145" s="41" t="s">
        <v>90</v>
      </c>
      <c r="C145" s="65"/>
      <c r="D145" s="66"/>
      <c r="E145" s="69">
        <v>10000</v>
      </c>
      <c r="F145" s="69">
        <v>2241</v>
      </c>
      <c r="G145" s="69">
        <v>10000</v>
      </c>
      <c r="H145" s="68">
        <f t="shared" si="2"/>
        <v>100</v>
      </c>
    </row>
    <row r="146" spans="1:8" x14ac:dyDescent="0.2">
      <c r="A146" s="40">
        <v>614000</v>
      </c>
      <c r="B146" s="41" t="s">
        <v>139</v>
      </c>
      <c r="C146" s="65"/>
      <c r="D146" s="66">
        <v>200000</v>
      </c>
      <c r="E146" s="69">
        <v>43000</v>
      </c>
      <c r="F146" s="69">
        <v>5492</v>
      </c>
      <c r="G146" s="69">
        <v>55000</v>
      </c>
      <c r="H146" s="68">
        <f t="shared" si="2"/>
        <v>127.90697674418605</v>
      </c>
    </row>
    <row r="147" spans="1:8" ht="17.25" customHeight="1" x14ac:dyDescent="0.2">
      <c r="A147" s="40">
        <v>614000</v>
      </c>
      <c r="B147" s="75" t="s">
        <v>343</v>
      </c>
      <c r="C147" s="65"/>
      <c r="D147" s="66"/>
      <c r="E147" s="44">
        <f>E148+E161+E172+E175</f>
        <v>904200</v>
      </c>
      <c r="F147" s="44">
        <f>F148+F161+F172+F175</f>
        <v>229659</v>
      </c>
      <c r="G147" s="44">
        <f>G148+G161+G172+G175</f>
        <v>868600</v>
      </c>
      <c r="H147" s="118">
        <f t="shared" si="2"/>
        <v>96.06281796062818</v>
      </c>
    </row>
    <row r="148" spans="1:8" ht="17.25" customHeight="1" x14ac:dyDescent="0.2">
      <c r="A148" s="40">
        <v>614000</v>
      </c>
      <c r="B148" s="75" t="s">
        <v>243</v>
      </c>
      <c r="C148" s="65"/>
      <c r="D148" s="66"/>
      <c r="E148" s="44">
        <f>SUM(E149:E160)</f>
        <v>354300</v>
      </c>
      <c r="F148" s="44">
        <f>SUM(F149:F160)</f>
        <v>10644</v>
      </c>
      <c r="G148" s="44">
        <f>SUM(G149:G160)</f>
        <v>331400</v>
      </c>
      <c r="H148" s="118">
        <f t="shared" si="2"/>
        <v>93.536550945526386</v>
      </c>
    </row>
    <row r="149" spans="1:8" ht="24" customHeight="1" x14ac:dyDescent="0.2">
      <c r="A149" s="40">
        <v>614000</v>
      </c>
      <c r="B149" s="87" t="s">
        <v>350</v>
      </c>
      <c r="C149" s="65"/>
      <c r="D149" s="66"/>
      <c r="E149" s="67">
        <v>300000</v>
      </c>
      <c r="F149" s="67">
        <v>0</v>
      </c>
      <c r="G149" s="67">
        <v>0</v>
      </c>
      <c r="H149" s="68">
        <f t="shared" si="2"/>
        <v>0</v>
      </c>
    </row>
    <row r="150" spans="1:8" ht="24" customHeight="1" x14ac:dyDescent="0.2">
      <c r="A150" s="40">
        <v>614000</v>
      </c>
      <c r="B150" s="87" t="s">
        <v>371</v>
      </c>
      <c r="C150" s="65"/>
      <c r="D150" s="66"/>
      <c r="E150" s="67">
        <v>0</v>
      </c>
      <c r="F150" s="67">
        <v>0</v>
      </c>
      <c r="G150" s="67">
        <v>100000</v>
      </c>
      <c r="H150" s="68"/>
    </row>
    <row r="151" spans="1:8" ht="24" customHeight="1" x14ac:dyDescent="0.2">
      <c r="A151" s="40"/>
      <c r="B151" s="87" t="s">
        <v>393</v>
      </c>
      <c r="C151" s="65"/>
      <c r="D151" s="66"/>
      <c r="E151" s="67"/>
      <c r="F151" s="67"/>
      <c r="G151" s="67">
        <v>53400</v>
      </c>
      <c r="H151" s="68"/>
    </row>
    <row r="152" spans="1:8" ht="24" customHeight="1" x14ac:dyDescent="0.2">
      <c r="A152" s="40">
        <v>614000</v>
      </c>
      <c r="B152" s="87" t="s">
        <v>372</v>
      </c>
      <c r="C152" s="65"/>
      <c r="D152" s="66"/>
      <c r="E152" s="67">
        <v>0</v>
      </c>
      <c r="F152" s="67">
        <v>0</v>
      </c>
      <c r="G152" s="67">
        <v>100000</v>
      </c>
      <c r="H152" s="68"/>
    </row>
    <row r="153" spans="1:8" x14ac:dyDescent="0.2">
      <c r="A153" s="40">
        <v>614000</v>
      </c>
      <c r="B153" s="76" t="s">
        <v>351</v>
      </c>
      <c r="C153" s="65"/>
      <c r="D153" s="66"/>
      <c r="E153" s="67">
        <v>35000</v>
      </c>
      <c r="F153" s="67">
        <v>0</v>
      </c>
      <c r="G153" s="67">
        <v>12000</v>
      </c>
      <c r="H153" s="68">
        <f t="shared" si="2"/>
        <v>34.285714285714285</v>
      </c>
    </row>
    <row r="154" spans="1:8" x14ac:dyDescent="0.2">
      <c r="A154" s="40">
        <v>614000</v>
      </c>
      <c r="B154" s="76" t="s">
        <v>315</v>
      </c>
      <c r="C154" s="65"/>
      <c r="D154" s="66"/>
      <c r="E154" s="67">
        <v>7300</v>
      </c>
      <c r="F154" s="67">
        <v>4644</v>
      </c>
      <c r="G154" s="67">
        <v>5000</v>
      </c>
      <c r="H154" s="68">
        <f t="shared" si="2"/>
        <v>68.493150684931507</v>
      </c>
    </row>
    <row r="155" spans="1:8" hidden="1" x14ac:dyDescent="0.2">
      <c r="A155" s="40">
        <v>614000</v>
      </c>
      <c r="B155" s="41" t="s">
        <v>291</v>
      </c>
      <c r="C155" s="65"/>
      <c r="D155" s="66"/>
      <c r="E155" s="67">
        <v>0</v>
      </c>
      <c r="F155" s="67">
        <v>0</v>
      </c>
      <c r="G155" s="67">
        <v>0</v>
      </c>
      <c r="H155" s="68" t="e">
        <f t="shared" si="2"/>
        <v>#DIV/0!</v>
      </c>
    </row>
    <row r="156" spans="1:8" hidden="1" x14ac:dyDescent="0.2">
      <c r="A156" s="40">
        <v>614000</v>
      </c>
      <c r="B156" s="76" t="s">
        <v>272</v>
      </c>
      <c r="C156" s="65"/>
      <c r="D156" s="66"/>
      <c r="E156" s="67">
        <v>0</v>
      </c>
      <c r="F156" s="67">
        <v>0</v>
      </c>
      <c r="G156" s="67">
        <v>0</v>
      </c>
      <c r="H156" s="68" t="e">
        <f t="shared" si="2"/>
        <v>#DIV/0!</v>
      </c>
    </row>
    <row r="157" spans="1:8" x14ac:dyDescent="0.2">
      <c r="A157" s="40">
        <v>614000</v>
      </c>
      <c r="B157" s="76" t="s">
        <v>298</v>
      </c>
      <c r="C157" s="65"/>
      <c r="D157" s="66"/>
      <c r="E157" s="67">
        <v>0</v>
      </c>
      <c r="F157" s="67">
        <v>0</v>
      </c>
      <c r="G157" s="67">
        <v>5000</v>
      </c>
      <c r="H157" s="68" t="e">
        <f t="shared" si="2"/>
        <v>#DIV/0!</v>
      </c>
    </row>
    <row r="158" spans="1:8" x14ac:dyDescent="0.2">
      <c r="A158" s="40">
        <v>614000</v>
      </c>
      <c r="B158" s="73" t="s">
        <v>323</v>
      </c>
      <c r="C158" s="65"/>
      <c r="D158" s="66"/>
      <c r="E158" s="67">
        <v>0</v>
      </c>
      <c r="F158" s="67">
        <v>0</v>
      </c>
      <c r="G158" s="67">
        <v>44000</v>
      </c>
      <c r="H158" s="68" t="e">
        <f t="shared" si="2"/>
        <v>#DIV/0!</v>
      </c>
    </row>
    <row r="159" spans="1:8" hidden="1" x14ac:dyDescent="0.2">
      <c r="A159" s="40">
        <v>614000</v>
      </c>
      <c r="B159" s="73" t="s">
        <v>269</v>
      </c>
      <c r="C159" s="65"/>
      <c r="D159" s="66"/>
      <c r="E159" s="67">
        <v>0</v>
      </c>
      <c r="F159" s="67">
        <v>0</v>
      </c>
      <c r="G159" s="67">
        <v>0</v>
      </c>
      <c r="H159" s="68" t="e">
        <f t="shared" si="2"/>
        <v>#DIV/0!</v>
      </c>
    </row>
    <row r="160" spans="1:8" x14ac:dyDescent="0.2">
      <c r="A160" s="40">
        <v>614000</v>
      </c>
      <c r="B160" s="76" t="s">
        <v>271</v>
      </c>
      <c r="C160" s="65"/>
      <c r="D160" s="66"/>
      <c r="E160" s="67">
        <v>12000</v>
      </c>
      <c r="F160" s="67">
        <v>6000</v>
      </c>
      <c r="G160" s="67">
        <v>12000</v>
      </c>
      <c r="H160" s="68">
        <f t="shared" si="2"/>
        <v>100</v>
      </c>
    </row>
    <row r="161" spans="1:8" ht="17.25" customHeight="1" x14ac:dyDescent="0.2">
      <c r="A161" s="47">
        <v>614000</v>
      </c>
      <c r="B161" s="75" t="s">
        <v>244</v>
      </c>
      <c r="C161" s="65"/>
      <c r="D161" s="66"/>
      <c r="E161" s="44">
        <f>SUM(E162:E171)</f>
        <v>137500</v>
      </c>
      <c r="F161" s="44">
        <f>SUM(F162:F171)</f>
        <v>36050</v>
      </c>
      <c r="G161" s="44">
        <f>SUM(G162:G171)</f>
        <v>130000</v>
      </c>
      <c r="H161" s="118">
        <f t="shared" si="2"/>
        <v>94.545454545454547</v>
      </c>
    </row>
    <row r="162" spans="1:8" ht="24" x14ac:dyDescent="0.2">
      <c r="A162" s="40">
        <v>614000</v>
      </c>
      <c r="B162" s="77" t="s">
        <v>286</v>
      </c>
      <c r="C162" s="65"/>
      <c r="D162" s="66"/>
      <c r="E162" s="67">
        <v>70000</v>
      </c>
      <c r="F162" s="67">
        <v>29750</v>
      </c>
      <c r="G162" s="67">
        <v>60000</v>
      </c>
      <c r="H162" s="68">
        <f t="shared" ref="H162:H223" si="3">G162/E162*100</f>
        <v>85.714285714285708</v>
      </c>
    </row>
    <row r="163" spans="1:8" x14ac:dyDescent="0.2">
      <c r="A163" s="40">
        <v>614000</v>
      </c>
      <c r="B163" s="73" t="s">
        <v>277</v>
      </c>
      <c r="C163" s="65"/>
      <c r="D163" s="66"/>
      <c r="E163" s="67">
        <v>7500</v>
      </c>
      <c r="F163" s="67">
        <v>3750</v>
      </c>
      <c r="G163" s="67">
        <v>10000</v>
      </c>
      <c r="H163" s="68">
        <f t="shared" si="3"/>
        <v>133.33333333333331</v>
      </c>
    </row>
    <row r="164" spans="1:8" x14ac:dyDescent="0.2">
      <c r="A164" s="40">
        <v>614000</v>
      </c>
      <c r="B164" s="73" t="s">
        <v>405</v>
      </c>
      <c r="C164" s="65"/>
      <c r="D164" s="66"/>
      <c r="E164" s="67">
        <v>0</v>
      </c>
      <c r="F164" s="67">
        <v>0</v>
      </c>
      <c r="G164" s="67">
        <v>5000</v>
      </c>
      <c r="H164" s="68">
        <v>0</v>
      </c>
    </row>
    <row r="165" spans="1:8" x14ac:dyDescent="0.2">
      <c r="A165" s="40">
        <v>614000</v>
      </c>
      <c r="B165" s="73" t="s">
        <v>323</v>
      </c>
      <c r="C165" s="65"/>
      <c r="D165" s="66"/>
      <c r="E165" s="67">
        <v>50000</v>
      </c>
      <c r="F165" s="67">
        <v>0</v>
      </c>
      <c r="G165" s="67">
        <v>0</v>
      </c>
      <c r="H165" s="68">
        <v>0</v>
      </c>
    </row>
    <row r="166" spans="1:8" hidden="1" x14ac:dyDescent="0.2">
      <c r="A166" s="40">
        <v>614000</v>
      </c>
      <c r="B166" s="73" t="s">
        <v>270</v>
      </c>
      <c r="C166" s="65"/>
      <c r="D166" s="66"/>
      <c r="E166" s="67">
        <v>0</v>
      </c>
      <c r="F166" s="67">
        <v>0</v>
      </c>
      <c r="G166" s="67">
        <v>0</v>
      </c>
      <c r="H166" s="68">
        <v>0</v>
      </c>
    </row>
    <row r="167" spans="1:8" ht="21.75" customHeight="1" x14ac:dyDescent="0.2">
      <c r="A167" s="40">
        <v>614000</v>
      </c>
      <c r="B167" s="77" t="s">
        <v>274</v>
      </c>
      <c r="C167" s="65"/>
      <c r="D167" s="66"/>
      <c r="E167" s="67">
        <v>5000</v>
      </c>
      <c r="F167" s="67">
        <v>0</v>
      </c>
      <c r="G167" s="67">
        <v>5000</v>
      </c>
      <c r="H167" s="68">
        <f t="shared" si="3"/>
        <v>100</v>
      </c>
    </row>
    <row r="168" spans="1:8" x14ac:dyDescent="0.2">
      <c r="A168" s="40">
        <v>614000</v>
      </c>
      <c r="B168" s="73" t="s">
        <v>284</v>
      </c>
      <c r="C168" s="65"/>
      <c r="D168" s="66"/>
      <c r="E168" s="67">
        <v>5000</v>
      </c>
      <c r="F168" s="67">
        <v>2550</v>
      </c>
      <c r="G168" s="67">
        <v>40000</v>
      </c>
      <c r="H168" s="68">
        <f t="shared" si="3"/>
        <v>800</v>
      </c>
    </row>
    <row r="169" spans="1:8" ht="36" x14ac:dyDescent="0.2">
      <c r="A169" s="40">
        <v>614000</v>
      </c>
      <c r="B169" s="77" t="s">
        <v>275</v>
      </c>
      <c r="C169" s="65"/>
      <c r="D169" s="66"/>
      <c r="E169" s="67">
        <v>0</v>
      </c>
      <c r="F169" s="67">
        <v>0</v>
      </c>
      <c r="G169" s="67">
        <v>10000</v>
      </c>
      <c r="H169" s="68">
        <v>0</v>
      </c>
    </row>
    <row r="170" spans="1:8" ht="24" hidden="1" x14ac:dyDescent="0.2">
      <c r="A170" s="40">
        <v>614000</v>
      </c>
      <c r="B170" s="77" t="s">
        <v>276</v>
      </c>
      <c r="C170" s="65"/>
      <c r="D170" s="66"/>
      <c r="E170" s="67">
        <v>0</v>
      </c>
      <c r="F170" s="67">
        <v>0</v>
      </c>
      <c r="G170" s="67">
        <v>0</v>
      </c>
      <c r="H170" s="68">
        <v>0</v>
      </c>
    </row>
    <row r="171" spans="1:8" hidden="1" x14ac:dyDescent="0.2">
      <c r="A171" s="40">
        <v>614000</v>
      </c>
      <c r="B171" s="73" t="s">
        <v>268</v>
      </c>
      <c r="C171" s="65"/>
      <c r="D171" s="66"/>
      <c r="E171" s="67">
        <v>0</v>
      </c>
      <c r="F171" s="67">
        <v>0</v>
      </c>
      <c r="G171" s="67">
        <v>0</v>
      </c>
      <c r="H171" s="68">
        <v>0</v>
      </c>
    </row>
    <row r="172" spans="1:8" ht="15" hidden="1" customHeight="1" x14ac:dyDescent="0.2">
      <c r="A172" s="47">
        <v>614000</v>
      </c>
      <c r="B172" s="75" t="s">
        <v>245</v>
      </c>
      <c r="C172" s="65"/>
      <c r="D172" s="66"/>
      <c r="E172" s="44">
        <f>SUM(E173:E174)</f>
        <v>0</v>
      </c>
      <c r="F172" s="44"/>
      <c r="G172" s="44"/>
      <c r="H172" s="68" t="e">
        <f t="shared" si="3"/>
        <v>#DIV/0!</v>
      </c>
    </row>
    <row r="173" spans="1:8" ht="15" hidden="1" customHeight="1" x14ac:dyDescent="0.2">
      <c r="A173" s="40">
        <v>614000</v>
      </c>
      <c r="B173" s="73" t="s">
        <v>174</v>
      </c>
      <c r="C173" s="65"/>
      <c r="D173" s="66"/>
      <c r="E173" s="67">
        <v>0</v>
      </c>
      <c r="F173" s="67"/>
      <c r="G173" s="67"/>
      <c r="H173" s="68" t="e">
        <f t="shared" si="3"/>
        <v>#DIV/0!</v>
      </c>
    </row>
    <row r="174" spans="1:8" ht="15" hidden="1" customHeight="1" x14ac:dyDescent="0.2">
      <c r="A174" s="40">
        <v>614000</v>
      </c>
      <c r="B174" s="73" t="s">
        <v>175</v>
      </c>
      <c r="C174" s="65"/>
      <c r="D174" s="66"/>
      <c r="E174" s="67">
        <v>0</v>
      </c>
      <c r="F174" s="67"/>
      <c r="G174" s="67"/>
      <c r="H174" s="68" t="e">
        <f t="shared" si="3"/>
        <v>#DIV/0!</v>
      </c>
    </row>
    <row r="175" spans="1:8" ht="15" customHeight="1" x14ac:dyDescent="0.2">
      <c r="A175" s="47">
        <v>614000</v>
      </c>
      <c r="B175" s="75" t="s">
        <v>267</v>
      </c>
      <c r="C175" s="65"/>
      <c r="D175" s="66"/>
      <c r="E175" s="44">
        <f>SUM(E176:E193)</f>
        <v>412400</v>
      </c>
      <c r="F175" s="44">
        <f>SUM(F176:F193)</f>
        <v>182965</v>
      </c>
      <c r="G175" s="44">
        <f>SUM(G176:G193)</f>
        <v>407200</v>
      </c>
      <c r="H175" s="118">
        <f t="shared" si="3"/>
        <v>98.739088263821529</v>
      </c>
    </row>
    <row r="176" spans="1:8" x14ac:dyDescent="0.2">
      <c r="A176" s="40">
        <v>614000</v>
      </c>
      <c r="B176" s="76" t="s">
        <v>320</v>
      </c>
      <c r="C176" s="65"/>
      <c r="D176" s="66"/>
      <c r="E176" s="67">
        <v>60000</v>
      </c>
      <c r="F176" s="67">
        <v>15665</v>
      </c>
      <c r="G176" s="67">
        <v>60000</v>
      </c>
      <c r="H176" s="68">
        <f t="shared" si="3"/>
        <v>100</v>
      </c>
    </row>
    <row r="177" spans="1:8" x14ac:dyDescent="0.2">
      <c r="A177" s="40">
        <v>6140000</v>
      </c>
      <c r="B177" s="76" t="s">
        <v>319</v>
      </c>
      <c r="C177" s="65"/>
      <c r="D177" s="66"/>
      <c r="E177" s="67">
        <v>10000</v>
      </c>
      <c r="F177" s="67">
        <v>0</v>
      </c>
      <c r="G177" s="67">
        <v>5000</v>
      </c>
      <c r="H177" s="68">
        <f t="shared" si="3"/>
        <v>50</v>
      </c>
    </row>
    <row r="178" spans="1:8" hidden="1" x14ac:dyDescent="0.2">
      <c r="A178" s="40">
        <v>614000</v>
      </c>
      <c r="B178" s="76" t="s">
        <v>254</v>
      </c>
      <c r="C178" s="65"/>
      <c r="D178" s="66"/>
      <c r="E178" s="67">
        <v>0</v>
      </c>
      <c r="F178" s="67">
        <v>0</v>
      </c>
      <c r="G178" s="67"/>
      <c r="H178" s="68" t="e">
        <f t="shared" si="3"/>
        <v>#DIV/0!</v>
      </c>
    </row>
    <row r="179" spans="1:8" hidden="1" x14ac:dyDescent="0.2">
      <c r="A179" s="40">
        <v>614000</v>
      </c>
      <c r="B179" s="76" t="s">
        <v>179</v>
      </c>
      <c r="C179" s="65"/>
      <c r="D179" s="66"/>
      <c r="E179" s="67">
        <v>0</v>
      </c>
      <c r="F179" s="67">
        <v>0</v>
      </c>
      <c r="G179" s="67"/>
      <c r="H179" s="68" t="e">
        <f t="shared" si="3"/>
        <v>#DIV/0!</v>
      </c>
    </row>
    <row r="180" spans="1:8" x14ac:dyDescent="0.2">
      <c r="A180" s="40">
        <v>614000</v>
      </c>
      <c r="B180" s="76" t="s">
        <v>345</v>
      </c>
      <c r="C180" s="65"/>
      <c r="D180" s="66"/>
      <c r="E180" s="67">
        <v>5000</v>
      </c>
      <c r="F180" s="67">
        <v>0</v>
      </c>
      <c r="G180" s="67">
        <v>0</v>
      </c>
      <c r="H180" s="68">
        <f t="shared" si="3"/>
        <v>0</v>
      </c>
    </row>
    <row r="181" spans="1:8" ht="17.25" hidden="1" customHeight="1" x14ac:dyDescent="0.2">
      <c r="A181" s="40">
        <v>614000</v>
      </c>
      <c r="B181" s="77" t="s">
        <v>299</v>
      </c>
      <c r="C181" s="65"/>
      <c r="D181" s="66"/>
      <c r="E181" s="67">
        <v>0</v>
      </c>
      <c r="F181" s="67">
        <v>0</v>
      </c>
      <c r="G181" s="67">
        <v>0</v>
      </c>
      <c r="H181" s="68">
        <v>0</v>
      </c>
    </row>
    <row r="182" spans="1:8" hidden="1" x14ac:dyDescent="0.2">
      <c r="A182" s="40">
        <v>614000</v>
      </c>
      <c r="B182" s="76" t="s">
        <v>177</v>
      </c>
      <c r="C182" s="65"/>
      <c r="D182" s="66"/>
      <c r="E182" s="67"/>
      <c r="F182" s="67"/>
      <c r="G182" s="67"/>
      <c r="H182" s="68" t="e">
        <f t="shared" si="3"/>
        <v>#DIV/0!</v>
      </c>
    </row>
    <row r="183" spans="1:8" hidden="1" x14ac:dyDescent="0.2">
      <c r="A183" s="40">
        <v>614000</v>
      </c>
      <c r="B183" s="76" t="s">
        <v>180</v>
      </c>
      <c r="C183" s="65"/>
      <c r="D183" s="66"/>
      <c r="E183" s="67"/>
      <c r="F183" s="67"/>
      <c r="G183" s="67"/>
      <c r="H183" s="68" t="e">
        <f t="shared" si="3"/>
        <v>#DIV/0!</v>
      </c>
    </row>
    <row r="184" spans="1:8" hidden="1" x14ac:dyDescent="0.2">
      <c r="A184" s="40">
        <v>614000</v>
      </c>
      <c r="B184" s="76" t="s">
        <v>178</v>
      </c>
      <c r="C184" s="65"/>
      <c r="D184" s="66"/>
      <c r="E184" s="67"/>
      <c r="F184" s="67"/>
      <c r="G184" s="67"/>
      <c r="H184" s="68" t="e">
        <f t="shared" si="3"/>
        <v>#DIV/0!</v>
      </c>
    </row>
    <row r="185" spans="1:8" hidden="1" x14ac:dyDescent="0.2">
      <c r="A185" s="40">
        <v>614000</v>
      </c>
      <c r="B185" s="76" t="s">
        <v>192</v>
      </c>
      <c r="C185" s="65"/>
      <c r="D185" s="66"/>
      <c r="E185" s="67">
        <v>0</v>
      </c>
      <c r="F185" s="67"/>
      <c r="G185" s="67"/>
      <c r="H185" s="68" t="e">
        <f t="shared" si="3"/>
        <v>#DIV/0!</v>
      </c>
    </row>
    <row r="186" spans="1:8" hidden="1" x14ac:dyDescent="0.2">
      <c r="A186" s="40">
        <v>614000</v>
      </c>
      <c r="B186" s="76" t="s">
        <v>176</v>
      </c>
      <c r="C186" s="65"/>
      <c r="D186" s="66"/>
      <c r="E186" s="67"/>
      <c r="F186" s="67"/>
      <c r="G186" s="67"/>
      <c r="H186" s="68" t="e">
        <f t="shared" si="3"/>
        <v>#DIV/0!</v>
      </c>
    </row>
    <row r="187" spans="1:8" hidden="1" x14ac:dyDescent="0.2">
      <c r="A187" s="40">
        <v>614000</v>
      </c>
      <c r="B187" s="76" t="s">
        <v>242</v>
      </c>
      <c r="C187" s="65"/>
      <c r="D187" s="66"/>
      <c r="E187" s="67">
        <v>0</v>
      </c>
      <c r="F187" s="67"/>
      <c r="G187" s="67"/>
      <c r="H187" s="68" t="e">
        <f t="shared" si="3"/>
        <v>#DIV/0!</v>
      </c>
    </row>
    <row r="188" spans="1:8" x14ac:dyDescent="0.2">
      <c r="A188" s="40">
        <v>614000</v>
      </c>
      <c r="B188" s="73" t="s">
        <v>218</v>
      </c>
      <c r="C188" s="65"/>
      <c r="D188" s="66"/>
      <c r="E188" s="67">
        <v>57000</v>
      </c>
      <c r="F188" s="67">
        <v>16250</v>
      </c>
      <c r="G188" s="67">
        <v>65000</v>
      </c>
      <c r="H188" s="68">
        <f t="shared" si="3"/>
        <v>114.03508771929825</v>
      </c>
    </row>
    <row r="189" spans="1:8" x14ac:dyDescent="0.2">
      <c r="A189" s="40">
        <v>614000</v>
      </c>
      <c r="B189" s="73" t="s">
        <v>226</v>
      </c>
      <c r="C189" s="65"/>
      <c r="D189" s="66"/>
      <c r="E189" s="67">
        <v>260000</v>
      </c>
      <c r="F189" s="67">
        <v>142350</v>
      </c>
      <c r="G189" s="67">
        <v>260000</v>
      </c>
      <c r="H189" s="68">
        <f t="shared" si="3"/>
        <v>100</v>
      </c>
    </row>
    <row r="190" spans="1:8" x14ac:dyDescent="0.2">
      <c r="A190" s="40">
        <v>614000</v>
      </c>
      <c r="B190" s="73" t="s">
        <v>346</v>
      </c>
      <c r="C190" s="65"/>
      <c r="D190" s="66"/>
      <c r="E190" s="67">
        <v>15000</v>
      </c>
      <c r="F190" s="67">
        <v>6000</v>
      </c>
      <c r="G190" s="67">
        <v>0</v>
      </c>
      <c r="H190" s="68">
        <f t="shared" si="3"/>
        <v>0</v>
      </c>
    </row>
    <row r="191" spans="1:8" x14ac:dyDescent="0.2">
      <c r="A191" s="40">
        <v>614000</v>
      </c>
      <c r="B191" s="73" t="s">
        <v>172</v>
      </c>
      <c r="C191" s="65"/>
      <c r="D191" s="66"/>
      <c r="E191" s="67">
        <v>5400</v>
      </c>
      <c r="F191" s="67">
        <v>2700</v>
      </c>
      <c r="G191" s="67">
        <v>7200</v>
      </c>
      <c r="H191" s="68">
        <f t="shared" si="3"/>
        <v>133.33333333333331</v>
      </c>
    </row>
    <row r="192" spans="1:8" hidden="1" x14ac:dyDescent="0.2">
      <c r="A192" s="40">
        <v>614000</v>
      </c>
      <c r="B192" s="73" t="s">
        <v>222</v>
      </c>
      <c r="C192" s="65"/>
      <c r="D192" s="66"/>
      <c r="E192" s="67">
        <v>0</v>
      </c>
      <c r="F192" s="67"/>
      <c r="G192" s="67"/>
      <c r="H192" s="68" t="e">
        <f t="shared" si="3"/>
        <v>#DIV/0!</v>
      </c>
    </row>
    <row r="193" spans="1:8" x14ac:dyDescent="0.2">
      <c r="A193" s="40">
        <v>614000</v>
      </c>
      <c r="B193" s="73" t="s">
        <v>261</v>
      </c>
      <c r="C193" s="65"/>
      <c r="D193" s="66"/>
      <c r="E193" s="67">
        <v>0</v>
      </c>
      <c r="F193" s="67">
        <v>0</v>
      </c>
      <c r="G193" s="67">
        <v>10000</v>
      </c>
      <c r="H193" s="68">
        <v>0</v>
      </c>
    </row>
    <row r="194" spans="1:8" ht="25.5" customHeight="1" x14ac:dyDescent="0.2">
      <c r="A194" s="54" t="s">
        <v>257</v>
      </c>
      <c r="B194" s="48" t="s">
        <v>91</v>
      </c>
      <c r="C194" s="78"/>
      <c r="D194" s="79" t="e">
        <f>D195+#REF!+#REF!+#REF!+#REF!+#REF!+D198+D196+#REF!</f>
        <v>#REF!</v>
      </c>
      <c r="E194" s="63">
        <f>E195+E196+E247</f>
        <v>4548590</v>
      </c>
      <c r="F194" s="63">
        <f>F195+F196+F247</f>
        <v>1953353</v>
      </c>
      <c r="G194" s="63">
        <f>G195+G196+G247</f>
        <v>1646000</v>
      </c>
      <c r="H194" s="118">
        <f t="shared" si="3"/>
        <v>36.187038181062704</v>
      </c>
    </row>
    <row r="195" spans="1:8" ht="22.5" customHeight="1" x14ac:dyDescent="0.2">
      <c r="A195" s="54" t="s">
        <v>216</v>
      </c>
      <c r="B195" s="41" t="s">
        <v>92</v>
      </c>
      <c r="C195" s="78"/>
      <c r="D195" s="66">
        <v>1372660</v>
      </c>
      <c r="E195" s="67">
        <v>400000</v>
      </c>
      <c r="F195" s="67">
        <v>142887</v>
      </c>
      <c r="G195" s="67">
        <v>450000</v>
      </c>
      <c r="H195" s="68">
        <f t="shared" si="3"/>
        <v>112.5</v>
      </c>
    </row>
    <row r="196" spans="1:8" s="81" customFormat="1" ht="16.5" customHeight="1" x14ac:dyDescent="0.2">
      <c r="A196" s="40">
        <v>615000</v>
      </c>
      <c r="B196" s="48" t="s">
        <v>290</v>
      </c>
      <c r="C196" s="80" t="s">
        <v>26</v>
      </c>
      <c r="D196" s="62" t="e">
        <f>SUM(#REF!)</f>
        <v>#REF!</v>
      </c>
      <c r="E196" s="63">
        <f>E197+E198</f>
        <v>2053190</v>
      </c>
      <c r="F196" s="63">
        <f>F197+F198</f>
        <v>1503265</v>
      </c>
      <c r="G196" s="63">
        <f>G197+G198</f>
        <v>783000</v>
      </c>
      <c r="H196" s="118">
        <f t="shared" si="3"/>
        <v>38.135778958596134</v>
      </c>
    </row>
    <row r="197" spans="1:8" ht="24" customHeight="1" x14ac:dyDescent="0.2">
      <c r="A197" s="54" t="s">
        <v>156</v>
      </c>
      <c r="B197" s="73" t="s">
        <v>127</v>
      </c>
      <c r="C197" s="150" t="s">
        <v>27</v>
      </c>
      <c r="D197" s="151"/>
      <c r="E197" s="152">
        <v>281500</v>
      </c>
      <c r="F197" s="152">
        <v>233219</v>
      </c>
      <c r="G197" s="152">
        <v>197000</v>
      </c>
      <c r="H197" s="68">
        <f t="shared" si="3"/>
        <v>69.982238010657198</v>
      </c>
    </row>
    <row r="198" spans="1:8" ht="27.75" customHeight="1" x14ac:dyDescent="0.2">
      <c r="A198" s="82" t="s">
        <v>156</v>
      </c>
      <c r="B198" s="75" t="s">
        <v>170</v>
      </c>
      <c r="C198" s="83" t="s">
        <v>26</v>
      </c>
      <c r="D198" s="84">
        <v>30000</v>
      </c>
      <c r="E198" s="85">
        <f>E199+E211+E228</f>
        <v>1771690</v>
      </c>
      <c r="F198" s="85">
        <f>F199+F211+F228</f>
        <v>1270046</v>
      </c>
      <c r="G198" s="85">
        <f>G199+G211+G228</f>
        <v>586000</v>
      </c>
      <c r="H198" s="118">
        <f t="shared" si="3"/>
        <v>33.075763818726749</v>
      </c>
    </row>
    <row r="199" spans="1:8" ht="23.25" customHeight="1" x14ac:dyDescent="0.2">
      <c r="A199" s="88" t="s">
        <v>156</v>
      </c>
      <c r="B199" s="75" t="s">
        <v>169</v>
      </c>
      <c r="C199" s="83"/>
      <c r="D199" s="84"/>
      <c r="E199" s="44">
        <f>SUM(E200:E210)</f>
        <v>1070190</v>
      </c>
      <c r="F199" s="44">
        <f>SUM(F200:F210)</f>
        <v>918815</v>
      </c>
      <c r="G199" s="44">
        <f>SUM(G200:G210)</f>
        <v>150000</v>
      </c>
      <c r="H199" s="118">
        <f t="shared" si="3"/>
        <v>14.016202730356293</v>
      </c>
    </row>
    <row r="200" spans="1:8" ht="14.25" customHeight="1" x14ac:dyDescent="0.2">
      <c r="A200" s="40">
        <v>820000</v>
      </c>
      <c r="B200" s="77" t="s">
        <v>377</v>
      </c>
      <c r="C200" s="86"/>
      <c r="D200" s="66"/>
      <c r="E200" s="67">
        <v>45000</v>
      </c>
      <c r="F200" s="67">
        <v>25237</v>
      </c>
      <c r="G200" s="67">
        <v>20000</v>
      </c>
      <c r="H200" s="68">
        <f t="shared" si="3"/>
        <v>44.444444444444443</v>
      </c>
    </row>
    <row r="201" spans="1:8" x14ac:dyDescent="0.2">
      <c r="A201" s="40">
        <v>820000</v>
      </c>
      <c r="B201" s="77" t="s">
        <v>334</v>
      </c>
      <c r="C201" s="86"/>
      <c r="D201" s="66"/>
      <c r="E201" s="67">
        <v>1002190</v>
      </c>
      <c r="F201" s="67">
        <v>843578</v>
      </c>
      <c r="G201" s="67">
        <v>0</v>
      </c>
      <c r="H201" s="68">
        <f t="shared" si="3"/>
        <v>0</v>
      </c>
    </row>
    <row r="202" spans="1:8" x14ac:dyDescent="0.2">
      <c r="A202" s="40">
        <v>615000</v>
      </c>
      <c r="B202" s="73" t="s">
        <v>273</v>
      </c>
      <c r="C202" s="65"/>
      <c r="D202" s="66"/>
      <c r="E202" s="67">
        <v>7000</v>
      </c>
      <c r="F202" s="67">
        <v>0</v>
      </c>
      <c r="G202" s="67">
        <v>20000</v>
      </c>
      <c r="H202" s="68">
        <f t="shared" si="3"/>
        <v>285.71428571428572</v>
      </c>
    </row>
    <row r="203" spans="1:8" x14ac:dyDescent="0.2">
      <c r="A203" s="40">
        <v>615000</v>
      </c>
      <c r="B203" s="77" t="s">
        <v>384</v>
      </c>
      <c r="C203" s="86"/>
      <c r="D203" s="66"/>
      <c r="E203" s="67">
        <v>0</v>
      </c>
      <c r="F203" s="67">
        <v>0</v>
      </c>
      <c r="G203" s="67">
        <v>30000</v>
      </c>
      <c r="H203" s="68">
        <v>0</v>
      </c>
    </row>
    <row r="204" spans="1:8" x14ac:dyDescent="0.2">
      <c r="A204" s="40">
        <v>615000</v>
      </c>
      <c r="B204" s="77" t="s">
        <v>388</v>
      </c>
      <c r="C204" s="65"/>
      <c r="D204" s="66"/>
      <c r="E204" s="67">
        <v>0</v>
      </c>
      <c r="F204" s="67">
        <v>50000</v>
      </c>
      <c r="G204" s="67">
        <v>50000</v>
      </c>
      <c r="H204" s="68" t="e">
        <f t="shared" ref="H204" si="4">G204/E204*100</f>
        <v>#DIV/0!</v>
      </c>
    </row>
    <row r="205" spans="1:8" x14ac:dyDescent="0.2">
      <c r="A205" s="40">
        <v>615000</v>
      </c>
      <c r="B205" s="73" t="s">
        <v>278</v>
      </c>
      <c r="C205" s="65"/>
      <c r="D205" s="66"/>
      <c r="E205" s="67">
        <v>16000</v>
      </c>
      <c r="F205" s="67">
        <v>0</v>
      </c>
      <c r="G205" s="67">
        <v>30000</v>
      </c>
      <c r="H205" s="68">
        <f t="shared" si="3"/>
        <v>187.5</v>
      </c>
    </row>
    <row r="206" spans="1:8" hidden="1" x14ac:dyDescent="0.2">
      <c r="A206" s="40">
        <v>615000</v>
      </c>
      <c r="B206" s="73" t="s">
        <v>285</v>
      </c>
      <c r="C206" s="65"/>
      <c r="D206" s="66"/>
      <c r="E206" s="67">
        <v>0</v>
      </c>
      <c r="F206" s="67">
        <v>0</v>
      </c>
      <c r="G206" s="67"/>
      <c r="H206" s="68" t="e">
        <f t="shared" si="3"/>
        <v>#DIV/0!</v>
      </c>
    </row>
    <row r="207" spans="1:8" hidden="1" x14ac:dyDescent="0.2">
      <c r="A207" s="40">
        <v>615000</v>
      </c>
      <c r="B207" s="73" t="s">
        <v>296</v>
      </c>
      <c r="C207" s="65"/>
      <c r="D207" s="66"/>
      <c r="E207" s="67">
        <v>0</v>
      </c>
      <c r="F207" s="67">
        <v>0</v>
      </c>
      <c r="G207" s="67"/>
      <c r="H207" s="68" t="e">
        <f t="shared" si="3"/>
        <v>#DIV/0!</v>
      </c>
    </row>
    <row r="208" spans="1:8" hidden="1" x14ac:dyDescent="0.2">
      <c r="A208" s="40">
        <v>615000</v>
      </c>
      <c r="B208" s="73" t="s">
        <v>239</v>
      </c>
      <c r="C208" s="65"/>
      <c r="D208" s="66"/>
      <c r="E208" s="67">
        <v>0</v>
      </c>
      <c r="F208" s="67">
        <v>0</v>
      </c>
      <c r="G208" s="67"/>
      <c r="H208" s="68" t="e">
        <f t="shared" si="3"/>
        <v>#DIV/0!</v>
      </c>
    </row>
    <row r="209" spans="1:8" ht="24" hidden="1" x14ac:dyDescent="0.2">
      <c r="A209" s="40">
        <v>615000</v>
      </c>
      <c r="B209" s="77" t="s">
        <v>209</v>
      </c>
      <c r="C209" s="65"/>
      <c r="D209" s="66"/>
      <c r="E209" s="67">
        <v>0</v>
      </c>
      <c r="F209" s="67"/>
      <c r="G209" s="67"/>
      <c r="H209" s="68" t="e">
        <f t="shared" si="3"/>
        <v>#DIV/0!</v>
      </c>
    </row>
    <row r="210" spans="1:8" ht="24" hidden="1" x14ac:dyDescent="0.2">
      <c r="A210" s="40">
        <v>615000</v>
      </c>
      <c r="B210" s="87" t="s">
        <v>210</v>
      </c>
      <c r="C210" s="65"/>
      <c r="D210" s="66"/>
      <c r="E210" s="67">
        <v>0</v>
      </c>
      <c r="F210" s="67"/>
      <c r="G210" s="67">
        <v>0</v>
      </c>
      <c r="H210" s="68">
        <v>0</v>
      </c>
    </row>
    <row r="211" spans="1:8" ht="22.5" customHeight="1" x14ac:dyDescent="0.2">
      <c r="A211" s="88" t="s">
        <v>156</v>
      </c>
      <c r="B211" s="75" t="s">
        <v>171</v>
      </c>
      <c r="C211" s="83"/>
      <c r="D211" s="84"/>
      <c r="E211" s="44">
        <f>SUM(E212:E227)</f>
        <v>575700</v>
      </c>
      <c r="F211" s="44">
        <f>SUM(F212:F227)</f>
        <v>300709</v>
      </c>
      <c r="G211" s="44">
        <f>SUM(G212:G227)</f>
        <v>130000</v>
      </c>
      <c r="H211" s="118">
        <f t="shared" si="3"/>
        <v>22.58120548896995</v>
      </c>
    </row>
    <row r="212" spans="1:8" ht="15" customHeight="1" x14ac:dyDescent="0.2">
      <c r="A212" s="88">
        <v>820000</v>
      </c>
      <c r="B212" s="73" t="s">
        <v>347</v>
      </c>
      <c r="C212" s="139"/>
      <c r="D212" s="140"/>
      <c r="E212" s="67">
        <v>214000</v>
      </c>
      <c r="F212" s="67">
        <v>161062</v>
      </c>
      <c r="G212" s="67">
        <v>0</v>
      </c>
      <c r="H212" s="68">
        <f t="shared" si="3"/>
        <v>0</v>
      </c>
    </row>
    <row r="213" spans="1:8" x14ac:dyDescent="0.2">
      <c r="A213" s="40">
        <v>615000</v>
      </c>
      <c r="B213" s="73" t="s">
        <v>241</v>
      </c>
      <c r="C213" s="65"/>
      <c r="D213" s="66"/>
      <c r="E213" s="67">
        <v>145700</v>
      </c>
      <c r="F213" s="67">
        <v>116082</v>
      </c>
      <c r="G213" s="67">
        <v>15000</v>
      </c>
      <c r="H213" s="68">
        <f t="shared" si="3"/>
        <v>10.295126973232669</v>
      </c>
    </row>
    <row r="214" spans="1:8" x14ac:dyDescent="0.2">
      <c r="A214" s="40">
        <v>615000</v>
      </c>
      <c r="B214" s="73" t="s">
        <v>403</v>
      </c>
      <c r="C214" s="65"/>
      <c r="D214" s="66"/>
      <c r="E214" s="67">
        <v>50000</v>
      </c>
      <c r="F214" s="67">
        <v>0</v>
      </c>
      <c r="G214" s="67">
        <v>0</v>
      </c>
      <c r="H214" s="68">
        <f t="shared" si="3"/>
        <v>0</v>
      </c>
    </row>
    <row r="215" spans="1:8" x14ac:dyDescent="0.2">
      <c r="A215" s="40">
        <v>615000</v>
      </c>
      <c r="B215" s="73" t="s">
        <v>279</v>
      </c>
      <c r="C215" s="65"/>
      <c r="D215" s="66"/>
      <c r="E215" s="67">
        <v>0</v>
      </c>
      <c r="F215" s="67">
        <v>0</v>
      </c>
      <c r="G215" s="67">
        <v>10000</v>
      </c>
      <c r="H215" s="68">
        <v>0</v>
      </c>
    </row>
    <row r="216" spans="1:8" hidden="1" x14ac:dyDescent="0.2">
      <c r="A216" s="40">
        <v>615000</v>
      </c>
      <c r="B216" s="77" t="s">
        <v>287</v>
      </c>
      <c r="C216" s="86"/>
      <c r="D216" s="66"/>
      <c r="E216" s="67">
        <v>0</v>
      </c>
      <c r="F216" s="67">
        <v>0</v>
      </c>
      <c r="G216" s="67">
        <v>0</v>
      </c>
      <c r="H216" s="68" t="e">
        <f t="shared" si="3"/>
        <v>#DIV/0!</v>
      </c>
    </row>
    <row r="217" spans="1:8" ht="24" x14ac:dyDescent="0.2">
      <c r="A217" s="40">
        <v>615000</v>
      </c>
      <c r="B217" s="77" t="s">
        <v>379</v>
      </c>
      <c r="C217" s="86"/>
      <c r="D217" s="66"/>
      <c r="E217" s="67">
        <v>53000</v>
      </c>
      <c r="F217" s="67">
        <v>0</v>
      </c>
      <c r="G217" s="67">
        <v>0</v>
      </c>
      <c r="H217" s="68">
        <v>0</v>
      </c>
    </row>
    <row r="218" spans="1:8" x14ac:dyDescent="0.2">
      <c r="A218" s="40">
        <v>615000</v>
      </c>
      <c r="B218" s="73" t="s">
        <v>186</v>
      </c>
      <c r="C218" s="65"/>
      <c r="D218" s="66"/>
      <c r="E218" s="67">
        <v>10000</v>
      </c>
      <c r="F218" s="67">
        <v>6746</v>
      </c>
      <c r="G218" s="67">
        <v>10000</v>
      </c>
      <c r="H218" s="68">
        <f t="shared" si="3"/>
        <v>100</v>
      </c>
    </row>
    <row r="219" spans="1:8" x14ac:dyDescent="0.2">
      <c r="A219" s="40">
        <v>615000</v>
      </c>
      <c r="B219" s="41" t="s">
        <v>288</v>
      </c>
      <c r="C219" s="65"/>
      <c r="D219" s="66"/>
      <c r="E219" s="67">
        <v>20000</v>
      </c>
      <c r="F219" s="67">
        <v>0</v>
      </c>
      <c r="G219" s="67">
        <v>25000</v>
      </c>
      <c r="H219" s="68">
        <f t="shared" si="3"/>
        <v>125</v>
      </c>
    </row>
    <row r="220" spans="1:8" x14ac:dyDescent="0.2">
      <c r="A220" s="40">
        <v>615000</v>
      </c>
      <c r="B220" s="73" t="s">
        <v>124</v>
      </c>
      <c r="C220" s="65"/>
      <c r="D220" s="66"/>
      <c r="E220" s="67">
        <v>25000</v>
      </c>
      <c r="F220" s="67">
        <v>10000</v>
      </c>
      <c r="G220" s="67">
        <v>30000</v>
      </c>
      <c r="H220" s="68">
        <f t="shared" si="3"/>
        <v>120</v>
      </c>
    </row>
    <row r="221" spans="1:8" x14ac:dyDescent="0.2">
      <c r="A221" s="40">
        <v>615000</v>
      </c>
      <c r="B221" s="77" t="s">
        <v>289</v>
      </c>
      <c r="C221" s="65"/>
      <c r="D221" s="66"/>
      <c r="E221" s="67">
        <v>38000</v>
      </c>
      <c r="F221" s="67">
        <v>0</v>
      </c>
      <c r="G221" s="67">
        <v>0</v>
      </c>
      <c r="H221" s="68">
        <f t="shared" si="3"/>
        <v>0</v>
      </c>
    </row>
    <row r="222" spans="1:8" ht="24" hidden="1" x14ac:dyDescent="0.2">
      <c r="A222" s="40">
        <v>615000</v>
      </c>
      <c r="B222" s="77" t="s">
        <v>317</v>
      </c>
      <c r="C222" s="65"/>
      <c r="D222" s="66"/>
      <c r="E222" s="67">
        <v>0</v>
      </c>
      <c r="F222" s="67"/>
      <c r="G222" s="67"/>
      <c r="H222" s="68" t="e">
        <f t="shared" si="3"/>
        <v>#DIV/0!</v>
      </c>
    </row>
    <row r="223" spans="1:8" x14ac:dyDescent="0.2">
      <c r="A223" s="40">
        <v>615000</v>
      </c>
      <c r="B223" s="73" t="s">
        <v>280</v>
      </c>
      <c r="C223" s="65"/>
      <c r="D223" s="66"/>
      <c r="E223" s="67">
        <v>15000</v>
      </c>
      <c r="F223" s="67">
        <v>6819</v>
      </c>
      <c r="G223" s="67">
        <v>15000</v>
      </c>
      <c r="H223" s="68">
        <f t="shared" si="3"/>
        <v>100</v>
      </c>
    </row>
    <row r="224" spans="1:8" x14ac:dyDescent="0.2">
      <c r="A224" s="40">
        <v>820000</v>
      </c>
      <c r="B224" s="73" t="s">
        <v>258</v>
      </c>
      <c r="C224" s="65"/>
      <c r="D224" s="66"/>
      <c r="E224" s="67">
        <v>0</v>
      </c>
      <c r="F224" s="67"/>
      <c r="G224" s="67">
        <v>15000</v>
      </c>
      <c r="H224" s="68">
        <v>0</v>
      </c>
    </row>
    <row r="225" spans="1:8" hidden="1" x14ac:dyDescent="0.2">
      <c r="A225" s="40">
        <v>615000</v>
      </c>
      <c r="B225" s="73" t="s">
        <v>247</v>
      </c>
      <c r="C225" s="65"/>
      <c r="D225" s="66"/>
      <c r="E225" s="67">
        <v>0</v>
      </c>
      <c r="F225" s="67"/>
      <c r="G225" s="67">
        <v>0</v>
      </c>
      <c r="H225" s="68">
        <v>0</v>
      </c>
    </row>
    <row r="226" spans="1:8" x14ac:dyDescent="0.2">
      <c r="A226" s="40">
        <v>615000</v>
      </c>
      <c r="B226" s="73" t="s">
        <v>390</v>
      </c>
      <c r="C226" s="65"/>
      <c r="D226" s="66"/>
      <c r="E226" s="67">
        <v>5000</v>
      </c>
      <c r="F226" s="67">
        <v>0</v>
      </c>
      <c r="G226" s="67">
        <v>10000</v>
      </c>
      <c r="H226" s="68">
        <v>0</v>
      </c>
    </row>
    <row r="227" spans="1:8" hidden="1" x14ac:dyDescent="0.2">
      <c r="A227" s="40">
        <v>615000</v>
      </c>
      <c r="B227" s="73" t="s">
        <v>235</v>
      </c>
      <c r="C227" s="65"/>
      <c r="D227" s="66"/>
      <c r="E227" s="67">
        <v>0</v>
      </c>
      <c r="F227" s="67"/>
      <c r="G227" s="67">
        <v>0</v>
      </c>
      <c r="H227" s="68">
        <v>0</v>
      </c>
    </row>
    <row r="228" spans="1:8" ht="23.25" customHeight="1" x14ac:dyDescent="0.2">
      <c r="A228" s="88" t="s">
        <v>156</v>
      </c>
      <c r="B228" s="75" t="s">
        <v>173</v>
      </c>
      <c r="C228" s="83"/>
      <c r="D228" s="84"/>
      <c r="E228" s="44">
        <f>SUM(E229:E246)</f>
        <v>125800</v>
      </c>
      <c r="F228" s="44">
        <f>SUM(F229:F246)</f>
        <v>50522</v>
      </c>
      <c r="G228" s="44">
        <f>SUM(G229:G246)</f>
        <v>306000</v>
      </c>
      <c r="H228" s="118">
        <f t="shared" ref="H228:H285" si="5">G228/E228*100</f>
        <v>243.24324324324326</v>
      </c>
    </row>
    <row r="229" spans="1:8" hidden="1" x14ac:dyDescent="0.2">
      <c r="A229" s="40">
        <v>615000</v>
      </c>
      <c r="B229" s="73" t="s">
        <v>281</v>
      </c>
      <c r="C229" s="65"/>
      <c r="D229" s="66"/>
      <c r="E229" s="67">
        <v>0</v>
      </c>
      <c r="F229" s="67"/>
      <c r="G229" s="67"/>
      <c r="H229" s="68" t="e">
        <f t="shared" si="5"/>
        <v>#DIV/0!</v>
      </c>
    </row>
    <row r="230" spans="1:8" x14ac:dyDescent="0.2">
      <c r="A230" s="40">
        <v>615000</v>
      </c>
      <c r="B230" s="73" t="s">
        <v>373</v>
      </c>
      <c r="C230" s="65"/>
      <c r="D230" s="66"/>
      <c r="E230" s="67">
        <v>7000</v>
      </c>
      <c r="F230" s="67">
        <v>0</v>
      </c>
      <c r="G230" s="67">
        <v>100000</v>
      </c>
      <c r="H230" s="68">
        <f t="shared" si="5"/>
        <v>1428.5714285714287</v>
      </c>
    </row>
    <row r="231" spans="1:8" x14ac:dyDescent="0.2">
      <c r="A231" s="40">
        <v>615000</v>
      </c>
      <c r="B231" s="73" t="s">
        <v>338</v>
      </c>
      <c r="C231" s="65"/>
      <c r="D231" s="66"/>
      <c r="E231" s="67">
        <v>0</v>
      </c>
      <c r="F231" s="67">
        <v>0</v>
      </c>
      <c r="G231" s="67">
        <v>60000</v>
      </c>
      <c r="H231" s="68">
        <v>0</v>
      </c>
    </row>
    <row r="232" spans="1:8" x14ac:dyDescent="0.2">
      <c r="A232" s="40">
        <v>615000</v>
      </c>
      <c r="B232" s="73" t="s">
        <v>324</v>
      </c>
      <c r="C232" s="65"/>
      <c r="D232" s="66"/>
      <c r="E232" s="67">
        <v>0</v>
      </c>
      <c r="F232" s="67">
        <v>0</v>
      </c>
      <c r="G232" s="67">
        <v>50000</v>
      </c>
      <c r="H232" s="68">
        <v>0</v>
      </c>
    </row>
    <row r="233" spans="1:8" x14ac:dyDescent="0.2">
      <c r="A233" s="40">
        <v>615000</v>
      </c>
      <c r="B233" s="73" t="s">
        <v>374</v>
      </c>
      <c r="C233" s="65"/>
      <c r="D233" s="66"/>
      <c r="E233" s="67">
        <v>30000</v>
      </c>
      <c r="F233" s="67">
        <v>0</v>
      </c>
      <c r="G233" s="67">
        <v>30000</v>
      </c>
      <c r="H233" s="68">
        <f t="shared" si="5"/>
        <v>100</v>
      </c>
    </row>
    <row r="234" spans="1:8" x14ac:dyDescent="0.2">
      <c r="A234" s="40">
        <v>615000</v>
      </c>
      <c r="B234" s="73" t="s">
        <v>263</v>
      </c>
      <c r="C234" s="83"/>
      <c r="D234" s="84"/>
      <c r="E234" s="67">
        <v>0</v>
      </c>
      <c r="F234" s="67">
        <v>0</v>
      </c>
      <c r="G234" s="67">
        <v>0</v>
      </c>
      <c r="H234" s="68">
        <v>0</v>
      </c>
    </row>
    <row r="235" spans="1:8" x14ac:dyDescent="0.2">
      <c r="A235" s="40">
        <v>615000</v>
      </c>
      <c r="B235" s="73" t="s">
        <v>325</v>
      </c>
      <c r="C235" s="83"/>
      <c r="D235" s="84"/>
      <c r="E235" s="67">
        <v>0</v>
      </c>
      <c r="F235" s="67">
        <v>0</v>
      </c>
      <c r="G235" s="67">
        <v>0</v>
      </c>
      <c r="H235" s="68">
        <v>0</v>
      </c>
    </row>
    <row r="236" spans="1:8" x14ac:dyDescent="0.2">
      <c r="A236" s="40">
        <v>615000</v>
      </c>
      <c r="B236" s="73" t="s">
        <v>282</v>
      </c>
      <c r="C236" s="83"/>
      <c r="D236" s="84"/>
      <c r="E236" s="67">
        <v>30000</v>
      </c>
      <c r="F236" s="67">
        <v>30000</v>
      </c>
      <c r="G236" s="67">
        <v>0</v>
      </c>
      <c r="H236" s="68">
        <f t="shared" si="5"/>
        <v>0</v>
      </c>
    </row>
    <row r="237" spans="1:8" x14ac:dyDescent="0.2">
      <c r="A237" s="40">
        <v>615000</v>
      </c>
      <c r="B237" s="73" t="s">
        <v>391</v>
      </c>
      <c r="C237" s="65"/>
      <c r="D237" s="66"/>
      <c r="E237" s="67">
        <v>0</v>
      </c>
      <c r="F237" s="67">
        <v>0</v>
      </c>
      <c r="G237" s="67">
        <v>0</v>
      </c>
      <c r="H237" s="68">
        <v>0</v>
      </c>
    </row>
    <row r="238" spans="1:8" x14ac:dyDescent="0.2">
      <c r="A238" s="40">
        <v>615000</v>
      </c>
      <c r="B238" s="73" t="s">
        <v>207</v>
      </c>
      <c r="C238" s="65"/>
      <c r="D238" s="66"/>
      <c r="E238" s="67">
        <v>5000</v>
      </c>
      <c r="F238" s="67">
        <v>4984</v>
      </c>
      <c r="G238" s="67">
        <v>0</v>
      </c>
      <c r="H238" s="68">
        <f t="shared" si="5"/>
        <v>0</v>
      </c>
    </row>
    <row r="239" spans="1:8" x14ac:dyDescent="0.2">
      <c r="A239" s="40">
        <v>615000</v>
      </c>
      <c r="B239" s="73" t="s">
        <v>337</v>
      </c>
      <c r="C239" s="65"/>
      <c r="D239" s="66"/>
      <c r="E239" s="67">
        <v>0</v>
      </c>
      <c r="F239" s="67">
        <v>0</v>
      </c>
      <c r="G239" s="67">
        <v>0</v>
      </c>
      <c r="H239" s="68">
        <v>0</v>
      </c>
    </row>
    <row r="240" spans="1:8" x14ac:dyDescent="0.2">
      <c r="A240" s="40">
        <v>615000</v>
      </c>
      <c r="B240" s="73" t="s">
        <v>318</v>
      </c>
      <c r="C240" s="65"/>
      <c r="D240" s="66"/>
      <c r="E240" s="67">
        <v>0</v>
      </c>
      <c r="F240" s="67"/>
      <c r="G240" s="67">
        <v>0</v>
      </c>
      <c r="H240" s="68">
        <v>0</v>
      </c>
    </row>
    <row r="241" spans="1:8" ht="12" customHeight="1" x14ac:dyDescent="0.2">
      <c r="A241" s="40">
        <v>615000</v>
      </c>
      <c r="B241" s="77" t="s">
        <v>283</v>
      </c>
      <c r="C241" s="65"/>
      <c r="D241" s="66"/>
      <c r="E241" s="67">
        <v>7000</v>
      </c>
      <c r="F241" s="67">
        <v>1755</v>
      </c>
      <c r="G241" s="67">
        <v>15000</v>
      </c>
      <c r="H241" s="68">
        <f t="shared" si="5"/>
        <v>214.28571428571428</v>
      </c>
    </row>
    <row r="242" spans="1:8" hidden="1" x14ac:dyDescent="0.2">
      <c r="A242" s="40">
        <v>615000</v>
      </c>
      <c r="B242" s="73" t="s">
        <v>250</v>
      </c>
      <c r="C242" s="65"/>
      <c r="D242" s="66"/>
      <c r="E242" s="67">
        <v>0</v>
      </c>
      <c r="F242" s="67">
        <v>0</v>
      </c>
      <c r="G242" s="67">
        <v>0</v>
      </c>
      <c r="H242" s="68">
        <v>0</v>
      </c>
    </row>
    <row r="243" spans="1:8" x14ac:dyDescent="0.2">
      <c r="A243" s="40">
        <v>820000</v>
      </c>
      <c r="B243" s="73" t="s">
        <v>314</v>
      </c>
      <c r="C243" s="65"/>
      <c r="D243" s="66"/>
      <c r="E243" s="67">
        <v>32800</v>
      </c>
      <c r="F243" s="67">
        <v>0</v>
      </c>
      <c r="G243" s="67">
        <v>44000</v>
      </c>
      <c r="H243" s="68">
        <f t="shared" ref="H243" si="6">G243/E243*100</f>
        <v>134.14634146341464</v>
      </c>
    </row>
    <row r="244" spans="1:8" x14ac:dyDescent="0.2">
      <c r="A244" s="40">
        <v>820000</v>
      </c>
      <c r="B244" s="73" t="s">
        <v>326</v>
      </c>
      <c r="C244" s="65"/>
      <c r="D244" s="66"/>
      <c r="E244" s="67">
        <v>0</v>
      </c>
      <c r="F244" s="67">
        <v>0</v>
      </c>
      <c r="G244" s="67">
        <v>7000</v>
      </c>
      <c r="H244" s="68">
        <v>0</v>
      </c>
    </row>
    <row r="245" spans="1:8" x14ac:dyDescent="0.2">
      <c r="A245" s="40">
        <v>615000</v>
      </c>
      <c r="B245" s="73" t="s">
        <v>265</v>
      </c>
      <c r="C245" s="65"/>
      <c r="D245" s="66"/>
      <c r="E245" s="67">
        <v>7000</v>
      </c>
      <c r="F245" s="67">
        <v>6997</v>
      </c>
      <c r="G245" s="67">
        <v>0</v>
      </c>
      <c r="H245" s="68">
        <f t="shared" si="5"/>
        <v>0</v>
      </c>
    </row>
    <row r="246" spans="1:8" x14ac:dyDescent="0.2">
      <c r="A246" s="40">
        <v>615000</v>
      </c>
      <c r="B246" s="73" t="s">
        <v>266</v>
      </c>
      <c r="C246" s="65"/>
      <c r="D246" s="66"/>
      <c r="E246" s="67">
        <v>7000</v>
      </c>
      <c r="F246" s="67">
        <v>6786</v>
      </c>
      <c r="G246" s="67">
        <v>0</v>
      </c>
      <c r="H246" s="68">
        <f t="shared" si="5"/>
        <v>0</v>
      </c>
    </row>
    <row r="247" spans="1:8" ht="23.25" customHeight="1" x14ac:dyDescent="0.2">
      <c r="A247" s="88" t="s">
        <v>156</v>
      </c>
      <c r="B247" s="75" t="s">
        <v>182</v>
      </c>
      <c r="C247" s="83"/>
      <c r="D247" s="84"/>
      <c r="E247" s="44">
        <f>SUM(E248:E285)</f>
        <v>2095400</v>
      </c>
      <c r="F247" s="44">
        <f>SUM(F248:F285)</f>
        <v>307201</v>
      </c>
      <c r="G247" s="44">
        <f>SUM(G248:G285)</f>
        <v>413000</v>
      </c>
      <c r="H247" s="118">
        <f t="shared" si="5"/>
        <v>19.709840603226112</v>
      </c>
    </row>
    <row r="248" spans="1:8" ht="12.75" customHeight="1" x14ac:dyDescent="0.2">
      <c r="A248" s="40">
        <v>820000</v>
      </c>
      <c r="B248" s="73" t="s">
        <v>328</v>
      </c>
      <c r="C248" s="65"/>
      <c r="D248" s="66"/>
      <c r="E248" s="67">
        <v>40000</v>
      </c>
      <c r="F248" s="67">
        <v>6990</v>
      </c>
      <c r="G248" s="67">
        <v>0</v>
      </c>
      <c r="H248" s="68">
        <f t="shared" si="5"/>
        <v>0</v>
      </c>
    </row>
    <row r="249" spans="1:8" x14ac:dyDescent="0.2">
      <c r="A249" s="40">
        <v>615000</v>
      </c>
      <c r="B249" s="73" t="s">
        <v>259</v>
      </c>
      <c r="C249" s="65"/>
      <c r="D249" s="66"/>
      <c r="E249" s="67">
        <v>15000</v>
      </c>
      <c r="F249" s="67">
        <v>0</v>
      </c>
      <c r="G249" s="67">
        <v>0</v>
      </c>
      <c r="H249" s="68">
        <f t="shared" si="5"/>
        <v>0</v>
      </c>
    </row>
    <row r="250" spans="1:8" x14ac:dyDescent="0.2">
      <c r="A250" s="40">
        <v>615000</v>
      </c>
      <c r="B250" s="73" t="s">
        <v>219</v>
      </c>
      <c r="C250" s="65"/>
      <c r="D250" s="66"/>
      <c r="E250" s="67">
        <v>0</v>
      </c>
      <c r="F250" s="67">
        <v>0</v>
      </c>
      <c r="G250" s="67">
        <v>15000</v>
      </c>
      <c r="H250" s="68">
        <v>0</v>
      </c>
    </row>
    <row r="251" spans="1:8" x14ac:dyDescent="0.2">
      <c r="A251" s="40">
        <v>615000</v>
      </c>
      <c r="B251" s="73" t="s">
        <v>181</v>
      </c>
      <c r="C251" s="65"/>
      <c r="D251" s="66"/>
      <c r="E251" s="67">
        <v>50000</v>
      </c>
      <c r="F251" s="67">
        <v>3863</v>
      </c>
      <c r="G251" s="67">
        <v>25000</v>
      </c>
      <c r="H251" s="68">
        <f t="shared" si="5"/>
        <v>50</v>
      </c>
    </row>
    <row r="252" spans="1:8" x14ac:dyDescent="0.2">
      <c r="A252" s="40">
        <v>615000</v>
      </c>
      <c r="B252" s="73" t="s">
        <v>375</v>
      </c>
      <c r="C252" s="65"/>
      <c r="D252" s="66"/>
      <c r="E252" s="67">
        <v>7000</v>
      </c>
      <c r="F252" s="67">
        <v>0</v>
      </c>
      <c r="G252" s="67">
        <v>0</v>
      </c>
      <c r="H252" s="68">
        <f t="shared" si="5"/>
        <v>0</v>
      </c>
    </row>
    <row r="253" spans="1:8" x14ac:dyDescent="0.2">
      <c r="A253" s="40">
        <v>615000</v>
      </c>
      <c r="B253" s="73" t="s">
        <v>329</v>
      </c>
      <c r="C253" s="65"/>
      <c r="D253" s="66"/>
      <c r="E253" s="67">
        <v>15000</v>
      </c>
      <c r="F253" s="67">
        <v>0</v>
      </c>
      <c r="G253" s="67">
        <v>0</v>
      </c>
      <c r="H253" s="68">
        <f t="shared" si="5"/>
        <v>0</v>
      </c>
    </row>
    <row r="254" spans="1:8" x14ac:dyDescent="0.2">
      <c r="A254" s="40">
        <v>615000</v>
      </c>
      <c r="B254" s="73" t="s">
        <v>335</v>
      </c>
      <c r="C254" s="65"/>
      <c r="D254" s="66"/>
      <c r="E254" s="67">
        <v>15000</v>
      </c>
      <c r="F254" s="67">
        <v>0</v>
      </c>
      <c r="G254" s="67">
        <v>0</v>
      </c>
      <c r="H254" s="68">
        <f t="shared" si="5"/>
        <v>0</v>
      </c>
    </row>
    <row r="255" spans="1:8" x14ac:dyDescent="0.2">
      <c r="A255" s="40">
        <v>615000</v>
      </c>
      <c r="B255" s="73" t="s">
        <v>327</v>
      </c>
      <c r="C255" s="65"/>
      <c r="D255" s="66"/>
      <c r="E255" s="67">
        <v>8400</v>
      </c>
      <c r="F255" s="67">
        <v>0</v>
      </c>
      <c r="G255" s="67">
        <v>0</v>
      </c>
      <c r="H255" s="68">
        <f t="shared" si="5"/>
        <v>0</v>
      </c>
    </row>
    <row r="256" spans="1:8" x14ac:dyDescent="0.2">
      <c r="A256" s="40">
        <v>615000</v>
      </c>
      <c r="B256" s="73" t="s">
        <v>228</v>
      </c>
      <c r="C256" s="65"/>
      <c r="D256" s="66"/>
      <c r="E256" s="67">
        <v>30000</v>
      </c>
      <c r="F256" s="67">
        <v>30016</v>
      </c>
      <c r="G256" s="67">
        <v>0</v>
      </c>
      <c r="H256" s="68">
        <f t="shared" si="5"/>
        <v>0</v>
      </c>
    </row>
    <row r="257" spans="1:8" hidden="1" x14ac:dyDescent="0.2">
      <c r="A257" s="40">
        <v>615000</v>
      </c>
      <c r="B257" s="73" t="s">
        <v>246</v>
      </c>
      <c r="C257" s="65"/>
      <c r="D257" s="66"/>
      <c r="E257" s="67">
        <v>0</v>
      </c>
      <c r="F257" s="67"/>
      <c r="G257" s="67">
        <v>0</v>
      </c>
      <c r="H257" s="68" t="e">
        <f t="shared" si="5"/>
        <v>#DIV/0!</v>
      </c>
    </row>
    <row r="258" spans="1:8" hidden="1" x14ac:dyDescent="0.2">
      <c r="A258" s="40">
        <v>615000</v>
      </c>
      <c r="B258" s="73" t="s">
        <v>189</v>
      </c>
      <c r="C258" s="65"/>
      <c r="D258" s="66"/>
      <c r="E258" s="67">
        <v>0</v>
      </c>
      <c r="F258" s="67"/>
      <c r="G258" s="67">
        <v>0</v>
      </c>
      <c r="H258" s="68" t="e">
        <f t="shared" si="5"/>
        <v>#DIV/0!</v>
      </c>
    </row>
    <row r="259" spans="1:8" hidden="1" x14ac:dyDescent="0.2">
      <c r="A259" s="40">
        <v>615000</v>
      </c>
      <c r="B259" s="73" t="s">
        <v>229</v>
      </c>
      <c r="C259" s="65"/>
      <c r="D259" s="66"/>
      <c r="E259" s="67">
        <v>0</v>
      </c>
      <c r="F259" s="67">
        <v>0</v>
      </c>
      <c r="G259" s="67">
        <v>0</v>
      </c>
      <c r="H259" s="68">
        <v>0</v>
      </c>
    </row>
    <row r="260" spans="1:8" hidden="1" x14ac:dyDescent="0.2">
      <c r="A260" s="40">
        <v>615000</v>
      </c>
      <c r="B260" s="73" t="s">
        <v>336</v>
      </c>
      <c r="C260" s="65"/>
      <c r="D260" s="66"/>
      <c r="E260" s="67">
        <v>0</v>
      </c>
      <c r="F260" s="67">
        <v>0</v>
      </c>
      <c r="G260" s="67">
        <v>0</v>
      </c>
      <c r="H260" s="68">
        <v>0</v>
      </c>
    </row>
    <row r="261" spans="1:8" x14ac:dyDescent="0.2">
      <c r="A261" s="40">
        <v>615000</v>
      </c>
      <c r="B261" s="73" t="s">
        <v>389</v>
      </c>
      <c r="C261" s="65"/>
      <c r="D261" s="66"/>
      <c r="E261" s="67">
        <v>0</v>
      </c>
      <c r="F261" s="67">
        <v>0</v>
      </c>
      <c r="G261" s="67">
        <v>30000</v>
      </c>
      <c r="H261" s="68"/>
    </row>
    <row r="262" spans="1:8" x14ac:dyDescent="0.2">
      <c r="A262" s="40">
        <v>615000</v>
      </c>
      <c r="B262" s="73" t="s">
        <v>240</v>
      </c>
      <c r="C262" s="65"/>
      <c r="D262" s="66"/>
      <c r="E262" s="67">
        <v>7000</v>
      </c>
      <c r="F262" s="67">
        <v>0</v>
      </c>
      <c r="G262" s="67">
        <v>0</v>
      </c>
      <c r="H262" s="68">
        <f t="shared" si="5"/>
        <v>0</v>
      </c>
    </row>
    <row r="263" spans="1:8" hidden="1" x14ac:dyDescent="0.2">
      <c r="A263" s="40">
        <v>615000</v>
      </c>
      <c r="B263" s="73" t="s">
        <v>236</v>
      </c>
      <c r="C263" s="65"/>
      <c r="D263" s="66"/>
      <c r="E263" s="67">
        <v>0</v>
      </c>
      <c r="F263" s="67"/>
      <c r="G263" s="67"/>
      <c r="H263" s="68" t="e">
        <f t="shared" si="5"/>
        <v>#DIV/0!</v>
      </c>
    </row>
    <row r="264" spans="1:8" ht="36" x14ac:dyDescent="0.2">
      <c r="A264" s="40">
        <v>615000</v>
      </c>
      <c r="B264" s="77" t="s">
        <v>385</v>
      </c>
      <c r="C264" s="65"/>
      <c r="D264" s="66"/>
      <c r="E264" s="67">
        <v>30000</v>
      </c>
      <c r="F264" s="67">
        <v>15469</v>
      </c>
      <c r="G264" s="67">
        <v>25000</v>
      </c>
      <c r="H264" s="68">
        <f t="shared" si="5"/>
        <v>83.333333333333343</v>
      </c>
    </row>
    <row r="265" spans="1:8" x14ac:dyDescent="0.2">
      <c r="A265" s="40">
        <v>615000</v>
      </c>
      <c r="B265" s="73" t="s">
        <v>213</v>
      </c>
      <c r="C265" s="65"/>
      <c r="D265" s="66"/>
      <c r="E265" s="67">
        <v>10000</v>
      </c>
      <c r="F265" s="67">
        <v>6962</v>
      </c>
      <c r="G265" s="67">
        <v>7000</v>
      </c>
      <c r="H265" s="68">
        <f t="shared" si="5"/>
        <v>70</v>
      </c>
    </row>
    <row r="266" spans="1:8" x14ac:dyDescent="0.2">
      <c r="A266" s="40">
        <v>615000</v>
      </c>
      <c r="B266" s="73" t="s">
        <v>227</v>
      </c>
      <c r="C266" s="65"/>
      <c r="D266" s="66"/>
      <c r="E266" s="67">
        <v>0</v>
      </c>
      <c r="F266" s="67">
        <v>0</v>
      </c>
      <c r="G266" s="67">
        <v>15000</v>
      </c>
      <c r="H266" s="68">
        <v>0</v>
      </c>
    </row>
    <row r="267" spans="1:8" hidden="1" x14ac:dyDescent="0.2">
      <c r="A267" s="40">
        <v>820000</v>
      </c>
      <c r="B267" s="73" t="s">
        <v>314</v>
      </c>
      <c r="C267" s="65"/>
      <c r="D267" s="66"/>
      <c r="E267" s="67"/>
      <c r="F267" s="67">
        <v>0</v>
      </c>
      <c r="G267" s="67">
        <v>0</v>
      </c>
      <c r="H267" s="68">
        <v>0</v>
      </c>
    </row>
    <row r="268" spans="1:8" hidden="1" x14ac:dyDescent="0.2">
      <c r="A268" s="40">
        <v>615000</v>
      </c>
      <c r="B268" s="73" t="s">
        <v>231</v>
      </c>
      <c r="C268" s="65"/>
      <c r="D268" s="66"/>
      <c r="E268" s="67">
        <v>0</v>
      </c>
      <c r="F268" s="67">
        <v>0</v>
      </c>
      <c r="G268" s="67">
        <v>0</v>
      </c>
      <c r="H268" s="68">
        <v>0</v>
      </c>
    </row>
    <row r="269" spans="1:8" hidden="1" x14ac:dyDescent="0.2">
      <c r="A269" s="40">
        <v>615000</v>
      </c>
      <c r="B269" s="73" t="s">
        <v>260</v>
      </c>
      <c r="C269" s="65"/>
      <c r="D269" s="66"/>
      <c r="E269" s="67">
        <v>0</v>
      </c>
      <c r="F269" s="67">
        <v>0</v>
      </c>
      <c r="G269" s="67">
        <v>0</v>
      </c>
      <c r="H269" s="68">
        <v>0</v>
      </c>
    </row>
    <row r="270" spans="1:8" hidden="1" x14ac:dyDescent="0.2">
      <c r="A270" s="40">
        <v>615000</v>
      </c>
      <c r="B270" s="77" t="s">
        <v>230</v>
      </c>
      <c r="C270" s="65"/>
      <c r="D270" s="66"/>
      <c r="E270" s="67">
        <v>0</v>
      </c>
      <c r="F270" s="67">
        <v>0</v>
      </c>
      <c r="G270" s="67">
        <v>0</v>
      </c>
      <c r="H270" s="68">
        <v>0</v>
      </c>
    </row>
    <row r="271" spans="1:8" ht="24" hidden="1" x14ac:dyDescent="0.2">
      <c r="A271" s="40">
        <v>820000</v>
      </c>
      <c r="B271" s="77" t="s">
        <v>313</v>
      </c>
      <c r="C271" s="65"/>
      <c r="D271" s="66"/>
      <c r="E271" s="67">
        <v>0</v>
      </c>
      <c r="F271" s="67">
        <v>0</v>
      </c>
      <c r="G271" s="67"/>
      <c r="H271" s="68" t="e">
        <f t="shared" si="5"/>
        <v>#DIV/0!</v>
      </c>
    </row>
    <row r="272" spans="1:8" x14ac:dyDescent="0.2">
      <c r="A272" s="40">
        <v>615000</v>
      </c>
      <c r="B272" s="73" t="s">
        <v>187</v>
      </c>
      <c r="C272" s="65"/>
      <c r="D272" s="66"/>
      <c r="E272" s="67">
        <v>7000</v>
      </c>
      <c r="F272" s="67">
        <v>0</v>
      </c>
      <c r="G272" s="67">
        <v>7000</v>
      </c>
      <c r="H272" s="68">
        <f t="shared" si="5"/>
        <v>100</v>
      </c>
    </row>
    <row r="273" spans="1:8" hidden="1" x14ac:dyDescent="0.2">
      <c r="A273" s="40">
        <v>615000</v>
      </c>
      <c r="B273" s="76" t="s">
        <v>312</v>
      </c>
      <c r="C273" s="65"/>
      <c r="D273" s="66"/>
      <c r="E273" s="67">
        <v>0</v>
      </c>
      <c r="F273" s="67">
        <v>0</v>
      </c>
      <c r="G273" s="67"/>
      <c r="H273" s="68" t="e">
        <f t="shared" si="5"/>
        <v>#DIV/0!</v>
      </c>
    </row>
    <row r="274" spans="1:8" hidden="1" x14ac:dyDescent="0.2">
      <c r="A274" s="40">
        <v>615000</v>
      </c>
      <c r="B274" s="87" t="s">
        <v>208</v>
      </c>
      <c r="C274" s="65"/>
      <c r="D274" s="66"/>
      <c r="E274" s="67">
        <v>0</v>
      </c>
      <c r="F274" s="67">
        <v>0</v>
      </c>
      <c r="G274" s="67"/>
      <c r="H274" s="68" t="e">
        <f t="shared" si="5"/>
        <v>#DIV/0!</v>
      </c>
    </row>
    <row r="275" spans="1:8" ht="24" x14ac:dyDescent="0.2">
      <c r="A275" s="40">
        <v>615000</v>
      </c>
      <c r="B275" s="77" t="s">
        <v>264</v>
      </c>
      <c r="C275" s="65"/>
      <c r="D275" s="66"/>
      <c r="E275" s="67">
        <v>7000</v>
      </c>
      <c r="F275" s="67">
        <v>0</v>
      </c>
      <c r="G275" s="67">
        <v>7000</v>
      </c>
      <c r="H275" s="68">
        <f t="shared" si="5"/>
        <v>100</v>
      </c>
    </row>
    <row r="276" spans="1:8" ht="23.25" customHeight="1" x14ac:dyDescent="0.2">
      <c r="A276" s="40">
        <v>615000</v>
      </c>
      <c r="B276" s="74" t="s">
        <v>295</v>
      </c>
      <c r="C276" s="86"/>
      <c r="D276" s="66"/>
      <c r="E276" s="67">
        <v>70000</v>
      </c>
      <c r="F276" s="67">
        <v>27444</v>
      </c>
      <c r="G276" s="67">
        <v>60000</v>
      </c>
      <c r="H276" s="68">
        <f t="shared" si="5"/>
        <v>85.714285714285708</v>
      </c>
    </row>
    <row r="277" spans="1:8" ht="15.75" customHeight="1" x14ac:dyDescent="0.2">
      <c r="A277" s="40"/>
      <c r="B277" s="74" t="s">
        <v>352</v>
      </c>
      <c r="C277" s="86"/>
      <c r="D277" s="66"/>
      <c r="E277" s="67">
        <v>295000</v>
      </c>
      <c r="F277" s="67">
        <v>35193</v>
      </c>
      <c r="G277" s="67">
        <v>37000</v>
      </c>
      <c r="H277" s="68">
        <f t="shared" si="5"/>
        <v>12.542372881355931</v>
      </c>
    </row>
    <row r="278" spans="1:8" x14ac:dyDescent="0.2">
      <c r="A278" s="40">
        <v>615000</v>
      </c>
      <c r="B278" s="73" t="s">
        <v>205</v>
      </c>
      <c r="C278" s="65"/>
      <c r="D278" s="66"/>
      <c r="E278" s="67">
        <v>30000</v>
      </c>
      <c r="F278" s="67">
        <v>0</v>
      </c>
      <c r="G278" s="67">
        <v>30000</v>
      </c>
      <c r="H278" s="68">
        <f t="shared" si="5"/>
        <v>100</v>
      </c>
    </row>
    <row r="279" spans="1:8" hidden="1" x14ac:dyDescent="0.2">
      <c r="A279" s="40">
        <v>615000</v>
      </c>
      <c r="B279" s="73" t="s">
        <v>309</v>
      </c>
      <c r="C279" s="65"/>
      <c r="D279" s="66"/>
      <c r="E279" s="67">
        <v>0</v>
      </c>
      <c r="F279" s="67">
        <v>0</v>
      </c>
      <c r="G279" s="67">
        <v>0</v>
      </c>
      <c r="H279" s="68">
        <v>0</v>
      </c>
    </row>
    <row r="280" spans="1:8" ht="13.5" customHeight="1" x14ac:dyDescent="0.2">
      <c r="A280" s="40">
        <v>615000</v>
      </c>
      <c r="B280" s="73" t="s">
        <v>217</v>
      </c>
      <c r="C280" s="65"/>
      <c r="D280" s="66"/>
      <c r="E280" s="67">
        <v>0</v>
      </c>
      <c r="F280" s="67">
        <v>0</v>
      </c>
      <c r="G280" s="67">
        <v>10000</v>
      </c>
      <c r="H280" s="68">
        <v>0</v>
      </c>
    </row>
    <row r="281" spans="1:8" ht="13.5" customHeight="1" x14ac:dyDescent="0.2">
      <c r="A281" s="40">
        <v>820000</v>
      </c>
      <c r="B281" s="73" t="s">
        <v>339</v>
      </c>
      <c r="C281" s="65"/>
      <c r="D281" s="66"/>
      <c r="E281" s="67">
        <v>175000</v>
      </c>
      <c r="F281" s="67">
        <v>77310</v>
      </c>
      <c r="G281" s="67">
        <v>50000</v>
      </c>
      <c r="H281" s="68">
        <f t="shared" si="5"/>
        <v>28.571428571428569</v>
      </c>
    </row>
    <row r="282" spans="1:8" ht="13.5" customHeight="1" x14ac:dyDescent="0.2">
      <c r="A282" s="40"/>
      <c r="B282" s="73" t="s">
        <v>404</v>
      </c>
      <c r="C282" s="65"/>
      <c r="D282" s="66"/>
      <c r="E282" s="67">
        <v>1089000</v>
      </c>
      <c r="F282" s="67"/>
      <c r="G282" s="67"/>
      <c r="H282" s="68"/>
    </row>
    <row r="283" spans="1:8" ht="13.5" customHeight="1" x14ac:dyDescent="0.2">
      <c r="A283" s="40">
        <v>615000</v>
      </c>
      <c r="B283" s="73" t="s">
        <v>358</v>
      </c>
      <c r="C283" s="65"/>
      <c r="D283" s="66"/>
      <c r="E283" s="67">
        <v>160000</v>
      </c>
      <c r="F283" s="67">
        <v>81534</v>
      </c>
      <c r="G283" s="67">
        <v>65000</v>
      </c>
      <c r="H283" s="68">
        <f t="shared" si="5"/>
        <v>40.625</v>
      </c>
    </row>
    <row r="284" spans="1:8" ht="13.5" hidden="1" customHeight="1" x14ac:dyDescent="0.2">
      <c r="A284" s="40">
        <v>615000</v>
      </c>
      <c r="B284" s="73" t="s">
        <v>294</v>
      </c>
      <c r="C284" s="65"/>
      <c r="D284" s="66"/>
      <c r="E284" s="67">
        <v>0</v>
      </c>
      <c r="F284" s="67"/>
      <c r="G284" s="67"/>
      <c r="H284" s="68" t="e">
        <f t="shared" si="5"/>
        <v>#DIV/0!</v>
      </c>
    </row>
    <row r="285" spans="1:8" x14ac:dyDescent="0.2">
      <c r="A285" s="40">
        <v>615000</v>
      </c>
      <c r="B285" s="73" t="s">
        <v>133</v>
      </c>
      <c r="C285" s="65"/>
      <c r="D285" s="66"/>
      <c r="E285" s="67">
        <v>35000</v>
      </c>
      <c r="F285" s="67">
        <v>22420</v>
      </c>
      <c r="G285" s="67">
        <v>30000</v>
      </c>
      <c r="H285" s="68">
        <f t="shared" si="5"/>
        <v>85.714285714285708</v>
      </c>
    </row>
    <row r="286" spans="1:8" ht="14.25" customHeight="1" x14ac:dyDescent="0.2">
      <c r="A286" s="47">
        <v>615000</v>
      </c>
      <c r="B286" s="48" t="s">
        <v>46</v>
      </c>
      <c r="C286" s="80"/>
      <c r="D286" s="60">
        <f>SUM(D287:D289)</f>
        <v>4000</v>
      </c>
      <c r="E286" s="60">
        <f>SUM(E287:E289)</f>
        <v>163000</v>
      </c>
      <c r="F286" s="44">
        <f>SUM(F287:F289)</f>
        <v>82378</v>
      </c>
      <c r="G286" s="44">
        <f>SUM(G287:G289)</f>
        <v>147700</v>
      </c>
      <c r="H286" s="118">
        <f t="shared" ref="H286:H304" si="7">G286/E286*100</f>
        <v>90.613496932515332</v>
      </c>
    </row>
    <row r="287" spans="1:8" x14ac:dyDescent="0.2">
      <c r="A287" s="40">
        <v>616000</v>
      </c>
      <c r="B287" s="41" t="s">
        <v>93</v>
      </c>
      <c r="C287" s="65"/>
      <c r="D287" s="59">
        <v>4000</v>
      </c>
      <c r="E287" s="67">
        <v>2700</v>
      </c>
      <c r="F287" s="67">
        <v>700</v>
      </c>
      <c r="G287" s="67">
        <v>2700</v>
      </c>
      <c r="H287" s="68">
        <f t="shared" si="7"/>
        <v>100</v>
      </c>
    </row>
    <row r="288" spans="1:8" ht="12.75" customHeight="1" x14ac:dyDescent="0.2">
      <c r="A288" s="40">
        <v>616300</v>
      </c>
      <c r="B288" s="41" t="s">
        <v>301</v>
      </c>
      <c r="C288" s="65"/>
      <c r="D288" s="59"/>
      <c r="E288" s="67">
        <v>98500</v>
      </c>
      <c r="F288" s="67">
        <v>50342</v>
      </c>
      <c r="G288" s="67">
        <v>89000</v>
      </c>
      <c r="H288" s="68">
        <f t="shared" si="7"/>
        <v>90.35532994923858</v>
      </c>
    </row>
    <row r="289" spans="1:8" x14ac:dyDescent="0.2">
      <c r="A289" s="40">
        <v>616300</v>
      </c>
      <c r="B289" s="41" t="s">
        <v>348</v>
      </c>
      <c r="C289" s="65"/>
      <c r="D289" s="59"/>
      <c r="E289" s="67">
        <v>61800</v>
      </c>
      <c r="F289" s="67">
        <v>31336</v>
      </c>
      <c r="G289" s="67">
        <v>56000</v>
      </c>
      <c r="H289" s="68">
        <f t="shared" si="7"/>
        <v>90.614886731391593</v>
      </c>
    </row>
    <row r="290" spans="1:8" ht="12.75" customHeight="1" x14ac:dyDescent="0.2">
      <c r="A290" s="47">
        <v>820000</v>
      </c>
      <c r="B290" s="48" t="s">
        <v>202</v>
      </c>
      <c r="C290" s="65"/>
      <c r="D290" s="60">
        <f>D291+D297+D299</f>
        <v>316000</v>
      </c>
      <c r="E290" s="44">
        <f>E291+E297+E299</f>
        <v>581900</v>
      </c>
      <c r="F290" s="44">
        <f>F291+F297+F299</f>
        <v>214834</v>
      </c>
      <c r="G290" s="44">
        <f>G291+G297+G299</f>
        <v>700800</v>
      </c>
      <c r="H290" s="118">
        <f t="shared" si="7"/>
        <v>120.43306410036088</v>
      </c>
    </row>
    <row r="291" spans="1:8" ht="15" customHeight="1" x14ac:dyDescent="0.2">
      <c r="A291" s="47">
        <v>820000</v>
      </c>
      <c r="B291" s="48" t="s">
        <v>37</v>
      </c>
      <c r="C291" s="80"/>
      <c r="D291" s="60">
        <f>SUM(D292:D292)</f>
        <v>30000</v>
      </c>
      <c r="E291" s="44">
        <f>SUM(E292:E296)</f>
        <v>34000</v>
      </c>
      <c r="F291" s="44">
        <f>SUM(F292:F296)</f>
        <v>7916</v>
      </c>
      <c r="G291" s="44">
        <f>SUM(G292:G296)</f>
        <v>49000</v>
      </c>
      <c r="H291" s="68">
        <f t="shared" si="7"/>
        <v>144.11764705882354</v>
      </c>
    </row>
    <row r="292" spans="1:8" x14ac:dyDescent="0.2">
      <c r="A292" s="40">
        <v>821000</v>
      </c>
      <c r="B292" s="41" t="s">
        <v>225</v>
      </c>
      <c r="C292" s="65" t="s">
        <v>26</v>
      </c>
      <c r="D292" s="59">
        <v>30000</v>
      </c>
      <c r="E292" s="67">
        <v>20000</v>
      </c>
      <c r="F292" s="67">
        <v>990</v>
      </c>
      <c r="G292" s="67">
        <v>25000</v>
      </c>
      <c r="H292" s="68">
        <f t="shared" si="7"/>
        <v>125</v>
      </c>
    </row>
    <row r="293" spans="1:8" x14ac:dyDescent="0.2">
      <c r="A293" s="40">
        <v>821000</v>
      </c>
      <c r="B293" s="41" t="s">
        <v>255</v>
      </c>
      <c r="C293" s="65"/>
      <c r="D293" s="59"/>
      <c r="E293" s="67">
        <v>0</v>
      </c>
      <c r="F293" s="67">
        <v>0</v>
      </c>
      <c r="G293" s="67">
        <v>10000</v>
      </c>
      <c r="H293" s="68">
        <v>0</v>
      </c>
    </row>
    <row r="294" spans="1:8" hidden="1" x14ac:dyDescent="0.2">
      <c r="A294" s="40">
        <v>821000</v>
      </c>
      <c r="B294" s="41" t="s">
        <v>224</v>
      </c>
      <c r="C294" s="65"/>
      <c r="D294" s="59"/>
      <c r="E294" s="67">
        <v>0</v>
      </c>
      <c r="F294" s="67">
        <v>0</v>
      </c>
      <c r="G294" s="67">
        <v>0</v>
      </c>
      <c r="H294" s="68">
        <v>0</v>
      </c>
    </row>
    <row r="295" spans="1:8" x14ac:dyDescent="0.2">
      <c r="A295" s="40">
        <v>821000</v>
      </c>
      <c r="B295" s="41" t="s">
        <v>249</v>
      </c>
      <c r="C295" s="65"/>
      <c r="D295" s="59"/>
      <c r="E295" s="67">
        <v>7000</v>
      </c>
      <c r="F295" s="67">
        <v>0</v>
      </c>
      <c r="G295" s="67">
        <v>7000</v>
      </c>
      <c r="H295" s="68">
        <f t="shared" si="7"/>
        <v>100</v>
      </c>
    </row>
    <row r="296" spans="1:8" x14ac:dyDescent="0.2">
      <c r="A296" s="40">
        <v>821000</v>
      </c>
      <c r="B296" s="41" t="s">
        <v>206</v>
      </c>
      <c r="C296" s="65"/>
      <c r="D296" s="59"/>
      <c r="E296" s="67">
        <v>7000</v>
      </c>
      <c r="F296" s="67">
        <v>6926</v>
      </c>
      <c r="G296" s="67">
        <v>7000</v>
      </c>
      <c r="H296" s="68">
        <f t="shared" si="7"/>
        <v>100</v>
      </c>
    </row>
    <row r="297" spans="1:8" s="81" customFormat="1" x14ac:dyDescent="0.2">
      <c r="A297" s="40">
        <v>821000</v>
      </c>
      <c r="B297" s="48" t="s">
        <v>39</v>
      </c>
      <c r="C297" s="80"/>
      <c r="D297" s="62">
        <f>SUM(D298:D298)</f>
        <v>80000</v>
      </c>
      <c r="E297" s="63">
        <f>SUM(E298:E298)</f>
        <v>30000</v>
      </c>
      <c r="F297" s="63">
        <f>SUM(F298:F298)</f>
        <v>1086</v>
      </c>
      <c r="G297" s="63">
        <f>SUM(G298:G298)</f>
        <v>30000</v>
      </c>
      <c r="H297" s="118">
        <f t="shared" si="7"/>
        <v>100</v>
      </c>
    </row>
    <row r="298" spans="1:8" x14ac:dyDescent="0.2">
      <c r="A298" s="40">
        <v>822200</v>
      </c>
      <c r="B298" s="41" t="s">
        <v>94</v>
      </c>
      <c r="C298" s="65"/>
      <c r="D298" s="66">
        <v>80000</v>
      </c>
      <c r="E298" s="67">
        <v>30000</v>
      </c>
      <c r="F298" s="67">
        <v>1086</v>
      </c>
      <c r="G298" s="67">
        <v>30000</v>
      </c>
      <c r="H298" s="68">
        <f t="shared" si="7"/>
        <v>100</v>
      </c>
    </row>
    <row r="299" spans="1:8" s="81" customFormat="1" x14ac:dyDescent="0.2">
      <c r="A299" s="40">
        <v>822200</v>
      </c>
      <c r="B299" s="48" t="s">
        <v>38</v>
      </c>
      <c r="C299" s="80"/>
      <c r="D299" s="62">
        <f>SUM(D300:D302)</f>
        <v>206000</v>
      </c>
      <c r="E299" s="63">
        <f>SUM(E300:E302)</f>
        <v>517900</v>
      </c>
      <c r="F299" s="63">
        <f>SUM(F300:F302)</f>
        <v>205832</v>
      </c>
      <c r="G299" s="63">
        <f>SUM(G300:G302)</f>
        <v>621800</v>
      </c>
      <c r="H299" s="118">
        <f t="shared" si="7"/>
        <v>120.06178798995946</v>
      </c>
    </row>
    <row r="300" spans="1:8" x14ac:dyDescent="0.2">
      <c r="A300" s="40">
        <v>823000</v>
      </c>
      <c r="B300" s="41" t="s">
        <v>95</v>
      </c>
      <c r="C300" s="65"/>
      <c r="D300" s="66">
        <v>6000</v>
      </c>
      <c r="E300" s="67">
        <v>13400</v>
      </c>
      <c r="F300" s="67">
        <v>5833</v>
      </c>
      <c r="G300" s="67">
        <v>13400</v>
      </c>
      <c r="H300" s="68">
        <f t="shared" si="7"/>
        <v>100</v>
      </c>
    </row>
    <row r="301" spans="1:8" x14ac:dyDescent="0.2">
      <c r="A301" s="40">
        <v>823000</v>
      </c>
      <c r="B301" s="41" t="s">
        <v>310</v>
      </c>
      <c r="C301" s="65"/>
      <c r="D301" s="66"/>
      <c r="E301" s="67">
        <v>146000</v>
      </c>
      <c r="F301" s="67">
        <v>20833</v>
      </c>
      <c r="G301" s="67">
        <v>250000</v>
      </c>
      <c r="H301" s="68">
        <f t="shared" si="7"/>
        <v>171.23287671232876</v>
      </c>
    </row>
    <row r="302" spans="1:8" ht="10.5" customHeight="1" x14ac:dyDescent="0.2">
      <c r="A302" s="40">
        <v>823000</v>
      </c>
      <c r="B302" s="41" t="s">
        <v>311</v>
      </c>
      <c r="C302" s="65"/>
      <c r="D302" s="66">
        <v>200000</v>
      </c>
      <c r="E302" s="67">
        <v>358500</v>
      </c>
      <c r="F302" s="67">
        <v>179166</v>
      </c>
      <c r="G302" s="67">
        <v>358400</v>
      </c>
      <c r="H302" s="68">
        <f t="shared" si="7"/>
        <v>99.972105997210605</v>
      </c>
    </row>
    <row r="303" spans="1:8" s="81" customFormat="1" ht="15" customHeight="1" x14ac:dyDescent="0.2">
      <c r="A303" s="47">
        <v>590000</v>
      </c>
      <c r="B303" s="48" t="s">
        <v>378</v>
      </c>
      <c r="C303" s="80"/>
      <c r="D303" s="60"/>
      <c r="E303" s="62">
        <v>151400</v>
      </c>
      <c r="F303" s="44">
        <v>0</v>
      </c>
      <c r="G303" s="44">
        <v>221700</v>
      </c>
      <c r="H303" s="118">
        <f t="shared" si="7"/>
        <v>146.43328929986791</v>
      </c>
    </row>
    <row r="304" spans="1:8" x14ac:dyDescent="0.2">
      <c r="A304" s="47">
        <v>530000</v>
      </c>
      <c r="B304" s="48" t="s">
        <v>292</v>
      </c>
      <c r="C304" s="80" t="s">
        <v>28</v>
      </c>
      <c r="D304" s="62">
        <v>60000</v>
      </c>
      <c r="E304" s="63">
        <v>50000</v>
      </c>
      <c r="F304" s="63">
        <v>19050</v>
      </c>
      <c r="G304" s="63">
        <v>50000</v>
      </c>
      <c r="H304" s="118">
        <f t="shared" si="7"/>
        <v>100</v>
      </c>
    </row>
    <row r="305" spans="1:8" x14ac:dyDescent="0.2">
      <c r="A305" s="89"/>
      <c r="B305" s="34"/>
      <c r="C305" s="90"/>
      <c r="D305" s="91"/>
      <c r="E305" s="125"/>
      <c r="F305" s="125"/>
      <c r="G305" s="125"/>
      <c r="H305" s="136"/>
    </row>
    <row r="306" spans="1:8" x14ac:dyDescent="0.2">
      <c r="A306" s="89"/>
      <c r="B306" s="34"/>
      <c r="C306" s="90"/>
      <c r="D306" s="91"/>
      <c r="E306" s="125" t="s">
        <v>248</v>
      </c>
      <c r="F306" s="125"/>
      <c r="G306" s="125"/>
      <c r="H306" s="125"/>
    </row>
    <row r="307" spans="1:8" x14ac:dyDescent="0.2">
      <c r="A307" s="89"/>
      <c r="B307" s="34"/>
      <c r="C307" s="90"/>
      <c r="D307" s="91"/>
      <c r="E307" s="125"/>
      <c r="F307" s="125"/>
      <c r="G307" s="125"/>
      <c r="H307" s="125"/>
    </row>
    <row r="308" spans="1:8" s="156" customFormat="1" x14ac:dyDescent="0.2">
      <c r="A308" s="156" t="s">
        <v>363</v>
      </c>
    </row>
    <row r="309" spans="1:8" ht="15" customHeight="1" x14ac:dyDescent="0.2">
      <c r="A309" s="92" t="s">
        <v>126</v>
      </c>
      <c r="B309" s="34"/>
      <c r="C309" s="90"/>
      <c r="D309" s="91"/>
      <c r="E309" s="91"/>
      <c r="F309" s="91"/>
      <c r="G309" s="91"/>
      <c r="H309" s="91"/>
    </row>
    <row r="310" spans="1:8" ht="36.75" customHeight="1" x14ac:dyDescent="0.2">
      <c r="A310" s="37"/>
      <c r="B310" s="38" t="s">
        <v>0</v>
      </c>
      <c r="C310" s="39" t="s">
        <v>342</v>
      </c>
      <c r="D310" s="39" t="s">
        <v>51</v>
      </c>
      <c r="E310" s="39" t="s">
        <v>341</v>
      </c>
      <c r="F310" s="39" t="s">
        <v>357</v>
      </c>
      <c r="G310" s="39" t="s">
        <v>359</v>
      </c>
      <c r="H310" s="39" t="s">
        <v>360</v>
      </c>
    </row>
    <row r="311" spans="1:8" ht="10.15" customHeight="1" x14ac:dyDescent="0.2">
      <c r="A311" s="40">
        <v>1</v>
      </c>
      <c r="B311" s="40">
        <v>2</v>
      </c>
      <c r="C311" s="40">
        <v>3</v>
      </c>
      <c r="D311" s="40">
        <v>4</v>
      </c>
      <c r="E311" s="40">
        <v>4</v>
      </c>
      <c r="F311" s="40">
        <v>5</v>
      </c>
      <c r="G311" s="40">
        <v>6</v>
      </c>
      <c r="H311" s="40">
        <v>7</v>
      </c>
    </row>
    <row r="312" spans="1:8" ht="14.25" customHeight="1" x14ac:dyDescent="0.2">
      <c r="A312" s="40"/>
      <c r="B312" s="93" t="s">
        <v>23</v>
      </c>
      <c r="C312" s="60"/>
      <c r="D312" s="60">
        <f>SUM(D313:D315)</f>
        <v>29000</v>
      </c>
      <c r="E312" s="44">
        <f>SUM(E313:E315)</f>
        <v>25000</v>
      </c>
      <c r="F312" s="44">
        <f>SUM(F313:F315)</f>
        <v>10625</v>
      </c>
      <c r="G312" s="44">
        <f>SUM(G313:G315)</f>
        <v>25000</v>
      </c>
      <c r="H312" s="118">
        <f>G312/E312*100</f>
        <v>100</v>
      </c>
    </row>
    <row r="313" spans="1:8" x14ac:dyDescent="0.2">
      <c r="A313" s="40">
        <v>1</v>
      </c>
      <c r="B313" s="41" t="s">
        <v>96</v>
      </c>
      <c r="C313" s="65" t="s">
        <v>27</v>
      </c>
      <c r="D313" s="66">
        <v>5000</v>
      </c>
      <c r="E313" s="67">
        <v>5000</v>
      </c>
      <c r="F313" s="67">
        <v>2150</v>
      </c>
      <c r="G313" s="67">
        <v>5000</v>
      </c>
      <c r="H313" s="68">
        <f t="shared" ref="H313:H336" si="8">G313/E313*100</f>
        <v>100</v>
      </c>
    </row>
    <row r="314" spans="1:8" x14ac:dyDescent="0.2">
      <c r="A314" s="40">
        <v>2</v>
      </c>
      <c r="B314" s="41" t="s">
        <v>151</v>
      </c>
      <c r="C314" s="65" t="s">
        <v>27</v>
      </c>
      <c r="D314" s="66">
        <v>15000</v>
      </c>
      <c r="E314" s="67">
        <v>15000</v>
      </c>
      <c r="F314" s="67">
        <v>6975</v>
      </c>
      <c r="G314" s="67">
        <v>15000</v>
      </c>
      <c r="H314" s="68">
        <f t="shared" si="8"/>
        <v>100</v>
      </c>
    </row>
    <row r="315" spans="1:8" x14ac:dyDescent="0.2">
      <c r="A315" s="40">
        <v>3</v>
      </c>
      <c r="B315" s="41" t="s">
        <v>97</v>
      </c>
      <c r="C315" s="65" t="s">
        <v>27</v>
      </c>
      <c r="D315" s="66">
        <v>9000</v>
      </c>
      <c r="E315" s="67">
        <v>5000</v>
      </c>
      <c r="F315" s="67">
        <v>1500</v>
      </c>
      <c r="G315" s="67">
        <v>5000</v>
      </c>
      <c r="H315" s="68">
        <f t="shared" si="8"/>
        <v>100</v>
      </c>
    </row>
    <row r="316" spans="1:8" ht="14.25" customHeight="1" x14ac:dyDescent="0.2">
      <c r="A316" s="40"/>
      <c r="B316" s="48" t="s">
        <v>21</v>
      </c>
      <c r="C316" s="65"/>
      <c r="D316" s="62">
        <f>SUM(D317:D327)</f>
        <v>113000</v>
      </c>
      <c r="E316" s="63">
        <f>SUM(E317:E327)</f>
        <v>167200</v>
      </c>
      <c r="F316" s="63">
        <f>SUM(F317:F327)</f>
        <v>101464</v>
      </c>
      <c r="G316" s="63">
        <f>SUM(G317:G327)</f>
        <v>157000</v>
      </c>
      <c r="H316" s="118">
        <f t="shared" si="8"/>
        <v>93.899521531100476</v>
      </c>
    </row>
    <row r="317" spans="1:8" x14ac:dyDescent="0.2">
      <c r="A317" s="40">
        <v>4</v>
      </c>
      <c r="B317" s="41" t="s">
        <v>99</v>
      </c>
      <c r="C317" s="65" t="s">
        <v>27</v>
      </c>
      <c r="D317" s="66">
        <v>25000</v>
      </c>
      <c r="E317" s="67">
        <v>15000</v>
      </c>
      <c r="F317" s="67">
        <v>6336</v>
      </c>
      <c r="G317" s="67">
        <v>10000</v>
      </c>
      <c r="H317" s="68">
        <f t="shared" si="8"/>
        <v>66.666666666666657</v>
      </c>
    </row>
    <row r="318" spans="1:8" x14ac:dyDescent="0.2">
      <c r="A318" s="40">
        <v>5</v>
      </c>
      <c r="B318" s="41" t="s">
        <v>131</v>
      </c>
      <c r="C318" s="65"/>
      <c r="D318" s="66">
        <v>8000</v>
      </c>
      <c r="E318" s="67">
        <v>5000</v>
      </c>
      <c r="F318" s="67">
        <v>2625</v>
      </c>
      <c r="G318" s="67">
        <v>5000</v>
      </c>
      <c r="H318" s="68">
        <f t="shared" si="8"/>
        <v>100</v>
      </c>
    </row>
    <row r="319" spans="1:8" x14ac:dyDescent="0.2">
      <c r="A319" s="40">
        <v>6</v>
      </c>
      <c r="B319" s="41" t="s">
        <v>251</v>
      </c>
      <c r="C319" s="65"/>
      <c r="D319" s="66"/>
      <c r="E319" s="67">
        <v>15000</v>
      </c>
      <c r="F319" s="67">
        <v>7437</v>
      </c>
      <c r="G319" s="67">
        <v>2500</v>
      </c>
      <c r="H319" s="68">
        <f t="shared" si="8"/>
        <v>16.666666666666664</v>
      </c>
    </row>
    <row r="320" spans="1:8" x14ac:dyDescent="0.2">
      <c r="A320" s="40">
        <v>7</v>
      </c>
      <c r="B320" s="41" t="s">
        <v>256</v>
      </c>
      <c r="C320" s="65"/>
      <c r="D320" s="66"/>
      <c r="E320" s="67">
        <v>3000</v>
      </c>
      <c r="F320" s="67">
        <v>0</v>
      </c>
      <c r="G320" s="67">
        <v>3000</v>
      </c>
      <c r="H320" s="68">
        <f t="shared" si="8"/>
        <v>100</v>
      </c>
    </row>
    <row r="321" spans="1:8" x14ac:dyDescent="0.2">
      <c r="A321" s="40">
        <v>8</v>
      </c>
      <c r="B321" s="41" t="s">
        <v>98</v>
      </c>
      <c r="C321" s="65" t="s">
        <v>27</v>
      </c>
      <c r="D321" s="66">
        <v>20000</v>
      </c>
      <c r="E321" s="67">
        <v>10000</v>
      </c>
      <c r="F321" s="67">
        <v>8799</v>
      </c>
      <c r="G321" s="67">
        <v>10000</v>
      </c>
      <c r="H321" s="68">
        <f t="shared" si="8"/>
        <v>100</v>
      </c>
    </row>
    <row r="322" spans="1:8" x14ac:dyDescent="0.2">
      <c r="A322" s="40">
        <v>9</v>
      </c>
      <c r="B322" s="41" t="s">
        <v>123</v>
      </c>
      <c r="C322" s="65"/>
      <c r="D322" s="66"/>
      <c r="E322" s="67">
        <v>4000</v>
      </c>
      <c r="F322" s="67">
        <v>987</v>
      </c>
      <c r="G322" s="67">
        <v>4000</v>
      </c>
      <c r="H322" s="68">
        <f t="shared" si="8"/>
        <v>100</v>
      </c>
    </row>
    <row r="323" spans="1:8" x14ac:dyDescent="0.2">
      <c r="A323" s="40">
        <v>10</v>
      </c>
      <c r="B323" s="41" t="s">
        <v>128</v>
      </c>
      <c r="C323" s="65" t="s">
        <v>27</v>
      </c>
      <c r="D323" s="66">
        <v>15000</v>
      </c>
      <c r="E323" s="67">
        <v>15000</v>
      </c>
      <c r="F323" s="67">
        <v>14929</v>
      </c>
      <c r="G323" s="67">
        <v>15000</v>
      </c>
      <c r="H323" s="68">
        <f t="shared" si="8"/>
        <v>100</v>
      </c>
    </row>
    <row r="324" spans="1:8" x14ac:dyDescent="0.2">
      <c r="A324" s="40">
        <v>11</v>
      </c>
      <c r="B324" s="94" t="s">
        <v>100</v>
      </c>
      <c r="C324" s="65" t="s">
        <v>27</v>
      </c>
      <c r="D324" s="66">
        <v>30000</v>
      </c>
      <c r="E324" s="67">
        <v>33200</v>
      </c>
      <c r="F324" s="67">
        <v>22960</v>
      </c>
      <c r="G324" s="67">
        <v>30000</v>
      </c>
      <c r="H324" s="68">
        <f t="shared" si="8"/>
        <v>90.361445783132538</v>
      </c>
    </row>
    <row r="325" spans="1:8" x14ac:dyDescent="0.2">
      <c r="A325" s="40">
        <v>12</v>
      </c>
      <c r="B325" s="94" t="s">
        <v>321</v>
      </c>
      <c r="C325" s="65"/>
      <c r="D325" s="66"/>
      <c r="E325" s="67">
        <v>60000</v>
      </c>
      <c r="F325" s="67">
        <v>28456</v>
      </c>
      <c r="G325" s="67">
        <v>60000</v>
      </c>
      <c r="H325" s="68">
        <f t="shared" si="8"/>
        <v>100</v>
      </c>
    </row>
    <row r="326" spans="1:8" x14ac:dyDescent="0.2">
      <c r="A326" s="40">
        <v>13</v>
      </c>
      <c r="B326" s="94" t="s">
        <v>376</v>
      </c>
      <c r="C326" s="65"/>
      <c r="D326" s="66"/>
      <c r="E326" s="67"/>
      <c r="F326" s="67"/>
      <c r="G326" s="67">
        <v>10500</v>
      </c>
      <c r="H326" s="68">
        <v>0</v>
      </c>
    </row>
    <row r="327" spans="1:8" x14ac:dyDescent="0.2">
      <c r="A327" s="40">
        <v>14</v>
      </c>
      <c r="B327" s="41" t="s">
        <v>101</v>
      </c>
      <c r="C327" s="65" t="s">
        <v>27</v>
      </c>
      <c r="D327" s="66">
        <v>15000</v>
      </c>
      <c r="E327" s="67">
        <v>7000</v>
      </c>
      <c r="F327" s="67">
        <v>8935</v>
      </c>
      <c r="G327" s="67">
        <v>7000</v>
      </c>
      <c r="H327" s="68">
        <f t="shared" si="8"/>
        <v>100</v>
      </c>
    </row>
    <row r="328" spans="1:8" x14ac:dyDescent="0.2">
      <c r="A328" s="40"/>
      <c r="B328" s="48" t="s">
        <v>40</v>
      </c>
      <c r="C328" s="65" t="s">
        <v>27</v>
      </c>
      <c r="D328" s="62">
        <f>SUM(D329:D334)</f>
        <v>115000</v>
      </c>
      <c r="E328" s="63">
        <f>SUM(E329:E334)</f>
        <v>264000</v>
      </c>
      <c r="F328" s="63">
        <f>SUM(F329:F334)</f>
        <v>127569</v>
      </c>
      <c r="G328" s="63">
        <f>SUM(G329:G334)</f>
        <v>276000</v>
      </c>
      <c r="H328" s="118">
        <f t="shared" si="8"/>
        <v>104.54545454545455</v>
      </c>
    </row>
    <row r="329" spans="1:8" x14ac:dyDescent="0.2">
      <c r="A329" s="40">
        <v>15</v>
      </c>
      <c r="B329" s="41" t="s">
        <v>41</v>
      </c>
      <c r="C329" s="65"/>
      <c r="D329" s="66">
        <v>15000</v>
      </c>
      <c r="E329" s="67">
        <v>25000</v>
      </c>
      <c r="F329" s="67">
        <v>8450</v>
      </c>
      <c r="G329" s="67">
        <v>25000</v>
      </c>
      <c r="H329" s="68">
        <f t="shared" si="8"/>
        <v>100</v>
      </c>
    </row>
    <row r="330" spans="1:8" x14ac:dyDescent="0.2">
      <c r="A330" s="40">
        <v>16</v>
      </c>
      <c r="B330" s="41" t="s">
        <v>42</v>
      </c>
      <c r="C330" s="65"/>
      <c r="D330" s="66">
        <v>30000</v>
      </c>
      <c r="E330" s="67">
        <v>15000</v>
      </c>
      <c r="F330" s="67">
        <v>9227</v>
      </c>
      <c r="G330" s="67">
        <v>15000</v>
      </c>
      <c r="H330" s="68">
        <f t="shared" si="8"/>
        <v>100</v>
      </c>
    </row>
    <row r="331" spans="1:8" x14ac:dyDescent="0.2">
      <c r="A331" s="40">
        <v>17</v>
      </c>
      <c r="B331" s="41" t="s">
        <v>168</v>
      </c>
      <c r="C331" s="65"/>
      <c r="D331" s="66"/>
      <c r="E331" s="67">
        <v>143000</v>
      </c>
      <c r="F331" s="67">
        <v>70115</v>
      </c>
      <c r="G331" s="67">
        <v>150000</v>
      </c>
      <c r="H331" s="68">
        <f t="shared" si="8"/>
        <v>104.89510489510489</v>
      </c>
    </row>
    <row r="332" spans="1:8" x14ac:dyDescent="0.2">
      <c r="A332" s="40">
        <v>18</v>
      </c>
      <c r="B332" s="41" t="s">
        <v>47</v>
      </c>
      <c r="C332" s="65"/>
      <c r="D332" s="66">
        <v>45400</v>
      </c>
      <c r="E332" s="67">
        <v>50000</v>
      </c>
      <c r="F332" s="67">
        <v>24967</v>
      </c>
      <c r="G332" s="67">
        <v>55000</v>
      </c>
      <c r="H332" s="68">
        <f t="shared" si="8"/>
        <v>110.00000000000001</v>
      </c>
    </row>
    <row r="333" spans="1:8" x14ac:dyDescent="0.2">
      <c r="A333" s="40">
        <v>19</v>
      </c>
      <c r="B333" s="41" t="s">
        <v>43</v>
      </c>
      <c r="C333" s="65"/>
      <c r="D333" s="66">
        <v>13100</v>
      </c>
      <c r="E333" s="67">
        <v>6000</v>
      </c>
      <c r="F333" s="67">
        <v>3233</v>
      </c>
      <c r="G333" s="67">
        <v>6000</v>
      </c>
      <c r="H333" s="68">
        <f t="shared" si="8"/>
        <v>100</v>
      </c>
    </row>
    <row r="334" spans="1:8" x14ac:dyDescent="0.2">
      <c r="A334" s="40">
        <v>20</v>
      </c>
      <c r="B334" s="41" t="s">
        <v>50</v>
      </c>
      <c r="C334" s="65"/>
      <c r="D334" s="66">
        <v>11500</v>
      </c>
      <c r="E334" s="67">
        <v>25000</v>
      </c>
      <c r="F334" s="67">
        <v>11577</v>
      </c>
      <c r="G334" s="67">
        <v>25000</v>
      </c>
      <c r="H334" s="68">
        <f t="shared" si="8"/>
        <v>100</v>
      </c>
    </row>
    <row r="335" spans="1:8" hidden="1" x14ac:dyDescent="0.2">
      <c r="A335" s="40">
        <v>17</v>
      </c>
      <c r="B335" s="41" t="s">
        <v>204</v>
      </c>
      <c r="C335" s="65"/>
      <c r="D335" s="66"/>
      <c r="E335" s="59"/>
      <c r="F335" s="67"/>
      <c r="G335" s="67"/>
      <c r="H335" s="68" t="e">
        <f t="shared" si="8"/>
        <v>#DIV/0!</v>
      </c>
    </row>
    <row r="336" spans="1:8" ht="15.75" customHeight="1" x14ac:dyDescent="0.2">
      <c r="A336" s="40"/>
      <c r="B336" s="48" t="s">
        <v>140</v>
      </c>
      <c r="C336" s="78"/>
      <c r="D336" s="42">
        <f>D312+D316+D328</f>
        <v>257000</v>
      </c>
      <c r="E336" s="42">
        <f>E312+E316+E328</f>
        <v>456200</v>
      </c>
      <c r="F336" s="42">
        <f>F312+F316+F328</f>
        <v>239658</v>
      </c>
      <c r="G336" s="42">
        <f>G312+G316+G328</f>
        <v>458000</v>
      </c>
      <c r="H336" s="118">
        <f t="shared" si="8"/>
        <v>100.39456378781236</v>
      </c>
    </row>
    <row r="337" spans="1:8" ht="15.75" customHeight="1" x14ac:dyDescent="0.2">
      <c r="A337" s="147"/>
      <c r="B337" s="146"/>
      <c r="C337" s="99"/>
      <c r="D337" s="46"/>
      <c r="E337" s="46"/>
      <c r="F337" s="46"/>
      <c r="G337" s="46"/>
      <c r="H337" s="136"/>
    </row>
    <row r="338" spans="1:8" ht="15.75" customHeight="1" x14ac:dyDescent="0.2">
      <c r="A338" s="126"/>
      <c r="B338" s="34"/>
      <c r="C338" s="99"/>
      <c r="D338" s="46"/>
      <c r="E338" s="46"/>
      <c r="F338" s="46"/>
      <c r="G338" s="46"/>
      <c r="H338" s="136"/>
    </row>
    <row r="339" spans="1:8" ht="15.75" customHeight="1" x14ac:dyDescent="0.2">
      <c r="A339" s="126"/>
      <c r="B339" s="34"/>
      <c r="C339" s="99"/>
      <c r="D339" s="46"/>
      <c r="E339" s="46"/>
      <c r="F339" s="46"/>
      <c r="G339" s="46"/>
      <c r="H339" s="136"/>
    </row>
    <row r="340" spans="1:8" ht="15.75" customHeight="1" x14ac:dyDescent="0.2">
      <c r="A340" s="148"/>
      <c r="B340" s="34"/>
      <c r="C340" s="99"/>
      <c r="D340" s="46"/>
      <c r="E340" s="46"/>
      <c r="F340" s="46"/>
      <c r="G340" s="46"/>
      <c r="H340" s="136"/>
    </row>
    <row r="341" spans="1:8" ht="16.5" customHeight="1" x14ac:dyDescent="0.2">
      <c r="A341" s="95" t="s">
        <v>135</v>
      </c>
      <c r="B341" s="35"/>
      <c r="C341" s="36"/>
      <c r="D341" s="36"/>
      <c r="E341" s="36"/>
      <c r="F341" s="36"/>
      <c r="G341" s="36"/>
      <c r="H341" s="36"/>
    </row>
    <row r="342" spans="1:8" ht="34.5" customHeight="1" x14ac:dyDescent="0.2">
      <c r="A342" s="37"/>
      <c r="B342" s="38" t="s">
        <v>0</v>
      </c>
      <c r="C342" s="39" t="s">
        <v>342</v>
      </c>
      <c r="D342" s="39" t="s">
        <v>51</v>
      </c>
      <c r="E342" s="39" t="s">
        <v>341</v>
      </c>
      <c r="F342" s="39" t="s">
        <v>357</v>
      </c>
      <c r="G342" s="39" t="s">
        <v>359</v>
      </c>
      <c r="H342" s="39" t="s">
        <v>360</v>
      </c>
    </row>
    <row r="343" spans="1:8" ht="10.15" customHeight="1" x14ac:dyDescent="0.2">
      <c r="A343" s="40">
        <v>1</v>
      </c>
      <c r="B343" s="40">
        <v>2</v>
      </c>
      <c r="C343" s="40">
        <v>3</v>
      </c>
      <c r="D343" s="40">
        <v>4</v>
      </c>
      <c r="E343" s="40">
        <v>4</v>
      </c>
      <c r="F343" s="40">
        <v>5</v>
      </c>
      <c r="G343" s="40">
        <v>6</v>
      </c>
      <c r="H343" s="40">
        <v>7</v>
      </c>
    </row>
    <row r="344" spans="1:8" x14ac:dyDescent="0.2">
      <c r="A344" s="40">
        <v>1</v>
      </c>
      <c r="B344" s="41" t="s">
        <v>102</v>
      </c>
      <c r="C344" s="65" t="s">
        <v>30</v>
      </c>
      <c r="D344" s="66">
        <v>105000</v>
      </c>
      <c r="E344" s="66">
        <v>106900</v>
      </c>
      <c r="F344" s="66">
        <v>55450</v>
      </c>
      <c r="G344" s="66">
        <v>112500</v>
      </c>
      <c r="H344" s="96">
        <f>G344/E344*100</f>
        <v>105.23854069223573</v>
      </c>
    </row>
    <row r="345" spans="1:8" x14ac:dyDescent="0.2">
      <c r="A345" s="40">
        <v>2</v>
      </c>
      <c r="B345" s="41" t="s">
        <v>103</v>
      </c>
      <c r="C345" s="65" t="s">
        <v>31</v>
      </c>
      <c r="D345" s="66">
        <v>90000</v>
      </c>
      <c r="E345" s="66">
        <v>76700</v>
      </c>
      <c r="F345" s="66">
        <v>39796</v>
      </c>
      <c r="G345" s="66">
        <v>90000</v>
      </c>
      <c r="H345" s="96">
        <f t="shared" ref="H345:H353" si="9">G345/E345*100</f>
        <v>117.34028683181225</v>
      </c>
    </row>
    <row r="346" spans="1:8" ht="12" customHeight="1" x14ac:dyDescent="0.2">
      <c r="A346" s="40">
        <v>3</v>
      </c>
      <c r="B346" s="77" t="s">
        <v>104</v>
      </c>
      <c r="C346" s="65" t="s">
        <v>29</v>
      </c>
      <c r="D346" s="66">
        <v>125000</v>
      </c>
      <c r="E346" s="66">
        <v>103800</v>
      </c>
      <c r="F346" s="66">
        <v>53846</v>
      </c>
      <c r="G346" s="66">
        <v>109250</v>
      </c>
      <c r="H346" s="96">
        <f t="shared" si="9"/>
        <v>105.25048169556841</v>
      </c>
    </row>
    <row r="347" spans="1:8" x14ac:dyDescent="0.2">
      <c r="A347" s="40">
        <v>4</v>
      </c>
      <c r="B347" s="41" t="s">
        <v>105</v>
      </c>
      <c r="C347" s="65" t="s">
        <v>30</v>
      </c>
      <c r="D347" s="66">
        <v>125000</v>
      </c>
      <c r="E347" s="66">
        <v>108300</v>
      </c>
      <c r="F347" s="66">
        <v>56186</v>
      </c>
      <c r="G347" s="66">
        <v>114000</v>
      </c>
      <c r="H347" s="96">
        <f t="shared" si="9"/>
        <v>105.26315789473684</v>
      </c>
    </row>
    <row r="348" spans="1:8" x14ac:dyDescent="0.2">
      <c r="A348" s="40">
        <v>5</v>
      </c>
      <c r="B348" s="41" t="s">
        <v>106</v>
      </c>
      <c r="C348" s="65" t="s">
        <v>31</v>
      </c>
      <c r="D348" s="66">
        <v>100000</v>
      </c>
      <c r="E348" s="66">
        <v>100000</v>
      </c>
      <c r="F348" s="66">
        <v>50000</v>
      </c>
      <c r="G348" s="66">
        <v>100000</v>
      </c>
      <c r="H348" s="96">
        <f t="shared" si="9"/>
        <v>100</v>
      </c>
    </row>
    <row r="349" spans="1:8" x14ac:dyDescent="0.2">
      <c r="A349" s="40">
        <v>6</v>
      </c>
      <c r="B349" s="41" t="s">
        <v>107</v>
      </c>
      <c r="C349" s="65" t="s">
        <v>29</v>
      </c>
      <c r="D349" s="66">
        <v>130000</v>
      </c>
      <c r="E349" s="66">
        <v>160000</v>
      </c>
      <c r="F349" s="66">
        <v>78857</v>
      </c>
      <c r="G349" s="66">
        <v>170000</v>
      </c>
      <c r="H349" s="96">
        <f t="shared" si="9"/>
        <v>106.25</v>
      </c>
    </row>
    <row r="350" spans="1:8" x14ac:dyDescent="0.2">
      <c r="A350" s="40">
        <v>7</v>
      </c>
      <c r="B350" s="41" t="s">
        <v>215</v>
      </c>
      <c r="C350" s="65"/>
      <c r="D350" s="66"/>
      <c r="E350" s="66">
        <v>80750</v>
      </c>
      <c r="F350" s="66">
        <v>41893</v>
      </c>
      <c r="G350" s="66">
        <v>85000</v>
      </c>
      <c r="H350" s="96">
        <f t="shared" si="9"/>
        <v>105.26315789473684</v>
      </c>
    </row>
    <row r="351" spans="1:8" x14ac:dyDescent="0.2">
      <c r="A351" s="40">
        <v>8</v>
      </c>
      <c r="B351" s="41" t="s">
        <v>108</v>
      </c>
      <c r="C351" s="65" t="s">
        <v>32</v>
      </c>
      <c r="D351" s="66">
        <v>85000</v>
      </c>
      <c r="E351" s="66">
        <v>85000</v>
      </c>
      <c r="F351" s="66">
        <v>41893</v>
      </c>
      <c r="G351" s="66">
        <v>85000</v>
      </c>
      <c r="H351" s="96">
        <f t="shared" si="9"/>
        <v>100</v>
      </c>
    </row>
    <row r="352" spans="1:8" ht="10.5" customHeight="1" x14ac:dyDescent="0.2">
      <c r="A352" s="40">
        <v>9</v>
      </c>
      <c r="B352" s="77" t="s">
        <v>197</v>
      </c>
      <c r="C352" s="65" t="s">
        <v>30</v>
      </c>
      <c r="D352" s="66">
        <v>7500</v>
      </c>
      <c r="E352" s="66">
        <v>5000</v>
      </c>
      <c r="F352" s="66">
        <v>2150</v>
      </c>
      <c r="G352" s="66">
        <v>5000</v>
      </c>
      <c r="H352" s="96">
        <f t="shared" si="9"/>
        <v>100</v>
      </c>
    </row>
    <row r="353" spans="1:8" ht="16.5" customHeight="1" x14ac:dyDescent="0.2">
      <c r="A353" s="40"/>
      <c r="B353" s="48" t="s">
        <v>7</v>
      </c>
      <c r="C353" s="78"/>
      <c r="D353" s="42">
        <f>SUM(D344:D352)</f>
        <v>767500</v>
      </c>
      <c r="E353" s="42">
        <f>SUM(E344:E352)</f>
        <v>826450</v>
      </c>
      <c r="F353" s="42">
        <f>SUM(F344:F352)</f>
        <v>420071</v>
      </c>
      <c r="G353" s="42">
        <f>SUM(G344:G352)</f>
        <v>870750</v>
      </c>
      <c r="H353" s="119">
        <f t="shared" si="9"/>
        <v>105.36027587875853</v>
      </c>
    </row>
    <row r="354" spans="1:8" customFormat="1" ht="16.5" customHeight="1" x14ac:dyDescent="0.2"/>
    <row r="355" spans="1:8" customFormat="1" ht="16.5" customHeight="1" x14ac:dyDescent="0.2"/>
    <row r="356" spans="1:8" ht="12" customHeight="1" x14ac:dyDescent="0.2">
      <c r="A356" s="92" t="s">
        <v>136</v>
      </c>
      <c r="B356" s="98"/>
      <c r="C356" s="99"/>
      <c r="D356" s="100"/>
      <c r="E356" s="97"/>
      <c r="F356" s="46"/>
      <c r="G356" s="46"/>
      <c r="H356" s="46"/>
    </row>
    <row r="357" spans="1:8" ht="36" customHeight="1" x14ac:dyDescent="0.2">
      <c r="A357" s="37"/>
      <c r="B357" s="38" t="s">
        <v>0</v>
      </c>
      <c r="C357" s="39" t="s">
        <v>342</v>
      </c>
      <c r="D357" s="39" t="s">
        <v>51</v>
      </c>
      <c r="E357" s="39" t="s">
        <v>341</v>
      </c>
      <c r="F357" s="39" t="s">
        <v>357</v>
      </c>
      <c r="G357" s="39" t="s">
        <v>359</v>
      </c>
      <c r="H357" s="39" t="s">
        <v>360</v>
      </c>
    </row>
    <row r="358" spans="1:8" ht="10.15" customHeight="1" x14ac:dyDescent="0.2">
      <c r="A358" s="40">
        <v>1</v>
      </c>
      <c r="B358" s="40">
        <v>2</v>
      </c>
      <c r="C358" s="40">
        <v>3</v>
      </c>
      <c r="D358" s="40">
        <v>4</v>
      </c>
      <c r="E358" s="40">
        <v>4</v>
      </c>
      <c r="F358" s="40">
        <v>5</v>
      </c>
      <c r="G358" s="40">
        <v>6</v>
      </c>
      <c r="H358" s="40">
        <v>7</v>
      </c>
    </row>
    <row r="359" spans="1:8" x14ac:dyDescent="0.2">
      <c r="A359" s="47">
        <v>1</v>
      </c>
      <c r="B359" s="48" t="s">
        <v>49</v>
      </c>
      <c r="C359" s="42"/>
      <c r="D359" s="42">
        <f>SUM(D360:D370)</f>
        <v>121799.99999999996</v>
      </c>
      <c r="E359" s="42">
        <v>98620</v>
      </c>
      <c r="F359" s="42">
        <v>54117</v>
      </c>
      <c r="G359" s="42">
        <v>121800</v>
      </c>
      <c r="H359" s="131">
        <f>G359/E359*100</f>
        <v>123.50436017035085</v>
      </c>
    </row>
    <row r="360" spans="1:8" ht="14.25" hidden="1" customHeight="1" x14ac:dyDescent="0.2">
      <c r="A360" s="40"/>
      <c r="B360" s="41" t="s">
        <v>109</v>
      </c>
      <c r="C360" s="71" t="s">
        <v>26</v>
      </c>
      <c r="D360" s="49">
        <v>26091</v>
      </c>
      <c r="E360" s="49"/>
      <c r="F360" s="42"/>
      <c r="G360" s="42"/>
      <c r="H360" s="131" t="e">
        <f t="shared" ref="H360:H402" si="10">G360/E360*100</f>
        <v>#DIV/0!</v>
      </c>
    </row>
    <row r="361" spans="1:8" ht="12.75" hidden="1" customHeight="1" x14ac:dyDescent="0.2">
      <c r="A361" s="40">
        <v>1</v>
      </c>
      <c r="B361" s="41" t="s">
        <v>110</v>
      </c>
      <c r="C361" s="71" t="s">
        <v>26</v>
      </c>
      <c r="D361" s="49">
        <v>21603</v>
      </c>
      <c r="E361" s="49"/>
      <c r="F361" s="42"/>
      <c r="G361" s="42"/>
      <c r="H361" s="131" t="e">
        <f t="shared" si="10"/>
        <v>#DIV/0!</v>
      </c>
    </row>
    <row r="362" spans="1:8" ht="12.75" hidden="1" customHeight="1" x14ac:dyDescent="0.2">
      <c r="A362" s="40">
        <v>2</v>
      </c>
      <c r="B362" s="41" t="s">
        <v>111</v>
      </c>
      <c r="C362" s="71" t="s">
        <v>26</v>
      </c>
      <c r="D362" s="49">
        <v>17116.2</v>
      </c>
      <c r="E362" s="49"/>
      <c r="F362" s="42"/>
      <c r="G362" s="42"/>
      <c r="H362" s="131" t="e">
        <f t="shared" si="10"/>
        <v>#DIV/0!</v>
      </c>
    </row>
    <row r="363" spans="1:8" ht="12.75" hidden="1" customHeight="1" x14ac:dyDescent="0.2">
      <c r="A363" s="40">
        <v>3</v>
      </c>
      <c r="B363" s="41" t="s">
        <v>112</v>
      </c>
      <c r="C363" s="71" t="s">
        <v>26</v>
      </c>
      <c r="D363" s="49">
        <v>8141.4</v>
      </c>
      <c r="E363" s="49"/>
      <c r="F363" s="42"/>
      <c r="G363" s="42"/>
      <c r="H363" s="131" t="e">
        <f t="shared" si="10"/>
        <v>#DIV/0!</v>
      </c>
    </row>
    <row r="364" spans="1:8" ht="12.75" hidden="1" customHeight="1" x14ac:dyDescent="0.2">
      <c r="A364" s="40">
        <v>4</v>
      </c>
      <c r="B364" s="41" t="s">
        <v>113</v>
      </c>
      <c r="C364" s="71"/>
      <c r="D364" s="49">
        <v>8141.4</v>
      </c>
      <c r="E364" s="49"/>
      <c r="F364" s="42"/>
      <c r="G364" s="42"/>
      <c r="H364" s="131" t="e">
        <f t="shared" si="10"/>
        <v>#DIV/0!</v>
      </c>
    </row>
    <row r="365" spans="1:8" ht="12.75" hidden="1" customHeight="1" x14ac:dyDescent="0.2">
      <c r="A365" s="40">
        <v>5</v>
      </c>
      <c r="B365" s="41" t="s">
        <v>114</v>
      </c>
      <c r="C365" s="71" t="s">
        <v>26</v>
      </c>
      <c r="D365" s="49">
        <v>8141.4</v>
      </c>
      <c r="E365" s="49"/>
      <c r="F365" s="42"/>
      <c r="G365" s="42"/>
      <c r="H365" s="131" t="e">
        <f t="shared" si="10"/>
        <v>#DIV/0!</v>
      </c>
    </row>
    <row r="366" spans="1:8" ht="12.75" hidden="1" customHeight="1" x14ac:dyDescent="0.2">
      <c r="A366" s="40">
        <v>6</v>
      </c>
      <c r="B366" s="41" t="s">
        <v>115</v>
      </c>
      <c r="C366" s="71"/>
      <c r="D366" s="49">
        <v>8141.4</v>
      </c>
      <c r="E366" s="49"/>
      <c r="F366" s="42"/>
      <c r="G366" s="42"/>
      <c r="H366" s="131" t="e">
        <f t="shared" si="10"/>
        <v>#DIV/0!</v>
      </c>
    </row>
    <row r="367" spans="1:8" ht="12.75" hidden="1" customHeight="1" x14ac:dyDescent="0.2">
      <c r="A367" s="40">
        <v>7</v>
      </c>
      <c r="B367" s="41" t="s">
        <v>116</v>
      </c>
      <c r="C367" s="71" t="s">
        <v>26</v>
      </c>
      <c r="D367" s="49">
        <v>8141.4</v>
      </c>
      <c r="E367" s="49"/>
      <c r="F367" s="42"/>
      <c r="G367" s="42"/>
      <c r="H367" s="131" t="e">
        <f t="shared" si="10"/>
        <v>#DIV/0!</v>
      </c>
    </row>
    <row r="368" spans="1:8" ht="12.75" hidden="1" customHeight="1" x14ac:dyDescent="0.2">
      <c r="A368" s="40">
        <v>8</v>
      </c>
      <c r="B368" s="41" t="s">
        <v>117</v>
      </c>
      <c r="C368" s="71" t="s">
        <v>26</v>
      </c>
      <c r="D368" s="49">
        <v>8141.4</v>
      </c>
      <c r="E368" s="49"/>
      <c r="F368" s="42"/>
      <c r="G368" s="42"/>
      <c r="H368" s="131" t="e">
        <f t="shared" si="10"/>
        <v>#DIV/0!</v>
      </c>
    </row>
    <row r="369" spans="1:11" ht="15" hidden="1" customHeight="1" x14ac:dyDescent="0.2">
      <c r="A369" s="40">
        <v>9</v>
      </c>
      <c r="B369" s="41" t="s">
        <v>118</v>
      </c>
      <c r="C369" s="71" t="s">
        <v>26</v>
      </c>
      <c r="D369" s="49">
        <v>4791.8999999999996</v>
      </c>
      <c r="E369" s="49"/>
      <c r="F369" s="42"/>
      <c r="G369" s="42"/>
      <c r="H369" s="131" t="e">
        <f t="shared" si="10"/>
        <v>#DIV/0!</v>
      </c>
    </row>
    <row r="370" spans="1:11" ht="13.5" hidden="1" customHeight="1" x14ac:dyDescent="0.2">
      <c r="A370" s="40">
        <v>10</v>
      </c>
      <c r="B370" s="41" t="s">
        <v>119</v>
      </c>
      <c r="C370" s="71"/>
      <c r="D370" s="49">
        <v>3349.5</v>
      </c>
      <c r="E370" s="49"/>
      <c r="F370" s="42"/>
      <c r="G370" s="42"/>
      <c r="H370" s="131" t="e">
        <f t="shared" si="10"/>
        <v>#DIV/0!</v>
      </c>
    </row>
    <row r="371" spans="1:11" ht="26.25" customHeight="1" x14ac:dyDescent="0.2">
      <c r="A371" s="47">
        <v>2</v>
      </c>
      <c r="B371" s="37" t="s">
        <v>332</v>
      </c>
      <c r="C371" s="101"/>
      <c r="D371" s="102">
        <f>SUM(D372:D401)</f>
        <v>362800</v>
      </c>
      <c r="E371" s="103">
        <f>E372+E373+E374+E375+E376+E377+E378</f>
        <v>354260</v>
      </c>
      <c r="F371" s="103">
        <f>F372+F373+F374+F375+F376+F377+F378</f>
        <v>117611</v>
      </c>
      <c r="G371" s="103">
        <f>G372+G373+G374+G375+G376+G377+G378</f>
        <v>416000</v>
      </c>
      <c r="H371" s="130">
        <f t="shared" si="10"/>
        <v>117.4278778298425</v>
      </c>
    </row>
    <row r="372" spans="1:11" ht="14.25" customHeight="1" x14ac:dyDescent="0.2">
      <c r="A372" s="40">
        <v>1</v>
      </c>
      <c r="B372" s="41" t="s">
        <v>2</v>
      </c>
      <c r="C372" s="71" t="s">
        <v>31</v>
      </c>
      <c r="D372" s="66">
        <v>200000</v>
      </c>
      <c r="E372" s="50">
        <v>25000</v>
      </c>
      <c r="F372" s="50">
        <v>5000</v>
      </c>
      <c r="G372" s="50">
        <v>15000</v>
      </c>
      <c r="H372" s="131">
        <f t="shared" si="10"/>
        <v>60</v>
      </c>
    </row>
    <row r="373" spans="1:11" ht="14.25" customHeight="1" x14ac:dyDescent="0.2">
      <c r="A373" s="40">
        <v>2</v>
      </c>
      <c r="B373" s="41" t="s">
        <v>188</v>
      </c>
      <c r="C373" s="71"/>
      <c r="D373" s="66"/>
      <c r="E373" s="50">
        <v>122000</v>
      </c>
      <c r="F373" s="50">
        <v>38400</v>
      </c>
      <c r="G373" s="50">
        <v>180000</v>
      </c>
      <c r="H373" s="131">
        <f t="shared" si="10"/>
        <v>147.54098360655738</v>
      </c>
    </row>
    <row r="374" spans="1:11" ht="14.25" customHeight="1" x14ac:dyDescent="0.2">
      <c r="A374" s="40">
        <v>3</v>
      </c>
      <c r="B374" s="41" t="s">
        <v>191</v>
      </c>
      <c r="C374" s="71"/>
      <c r="D374" s="66"/>
      <c r="E374" s="50">
        <v>15000</v>
      </c>
      <c r="F374" s="50">
        <v>0</v>
      </c>
      <c r="G374" s="50">
        <v>20000</v>
      </c>
      <c r="H374" s="131">
        <f t="shared" si="10"/>
        <v>133.33333333333331</v>
      </c>
    </row>
    <row r="375" spans="1:11" ht="14.25" customHeight="1" x14ac:dyDescent="0.2">
      <c r="A375" s="40">
        <v>4</v>
      </c>
      <c r="B375" s="41" t="s">
        <v>165</v>
      </c>
      <c r="C375" s="71" t="s">
        <v>28</v>
      </c>
      <c r="D375" s="66">
        <v>50000</v>
      </c>
      <c r="E375" s="50">
        <v>25000</v>
      </c>
      <c r="F375" s="50">
        <v>0</v>
      </c>
      <c r="G375" s="50">
        <v>25000</v>
      </c>
      <c r="H375" s="131">
        <f t="shared" si="10"/>
        <v>100</v>
      </c>
    </row>
    <row r="376" spans="1:11" ht="14.25" customHeight="1" x14ac:dyDescent="0.2">
      <c r="A376" s="40">
        <v>5</v>
      </c>
      <c r="B376" s="41" t="s">
        <v>164</v>
      </c>
      <c r="C376" s="71" t="s">
        <v>31</v>
      </c>
      <c r="D376" s="66">
        <v>30000</v>
      </c>
      <c r="E376" s="50">
        <v>20000</v>
      </c>
      <c r="F376" s="50">
        <v>0</v>
      </c>
      <c r="G376" s="50">
        <v>20000</v>
      </c>
      <c r="H376" s="131">
        <f t="shared" si="10"/>
        <v>100</v>
      </c>
    </row>
    <row r="377" spans="1:11" ht="14.25" hidden="1" customHeight="1" x14ac:dyDescent="0.2">
      <c r="A377" s="40">
        <v>6</v>
      </c>
      <c r="B377" s="41" t="s">
        <v>333</v>
      </c>
      <c r="C377" s="71"/>
      <c r="D377" s="66"/>
      <c r="E377" s="50">
        <v>0</v>
      </c>
      <c r="F377" s="50">
        <v>0</v>
      </c>
      <c r="G377" s="50">
        <v>0</v>
      </c>
      <c r="H377" s="131">
        <v>0</v>
      </c>
    </row>
    <row r="378" spans="1:11" ht="14.25" customHeight="1" x14ac:dyDescent="0.2">
      <c r="A378" s="40"/>
      <c r="B378" s="48" t="s">
        <v>223</v>
      </c>
      <c r="C378" s="71"/>
      <c r="D378" s="66"/>
      <c r="E378" s="42">
        <f>SUM(E379:E401)</f>
        <v>147260</v>
      </c>
      <c r="F378" s="42">
        <f>SUM(F379:F401)</f>
        <v>74211</v>
      </c>
      <c r="G378" s="42">
        <f>SUM(G379:G401)</f>
        <v>156000</v>
      </c>
      <c r="H378" s="130">
        <f t="shared" si="10"/>
        <v>105.93508080945267</v>
      </c>
    </row>
    <row r="379" spans="1:11" ht="14.25" customHeight="1" x14ac:dyDescent="0.2">
      <c r="A379" s="40">
        <v>7</v>
      </c>
      <c r="B379" s="41" t="s">
        <v>141</v>
      </c>
      <c r="C379" s="71" t="s">
        <v>28</v>
      </c>
      <c r="D379" s="66">
        <v>23000</v>
      </c>
      <c r="E379" s="49">
        <v>24000</v>
      </c>
      <c r="F379" s="49">
        <v>12000</v>
      </c>
      <c r="G379" s="49">
        <v>24000</v>
      </c>
      <c r="H379" s="131">
        <f t="shared" si="10"/>
        <v>100</v>
      </c>
    </row>
    <row r="380" spans="1:11" x14ac:dyDescent="0.2">
      <c r="A380" s="40">
        <v>8</v>
      </c>
      <c r="B380" s="41" t="s">
        <v>3</v>
      </c>
      <c r="C380" s="71" t="s">
        <v>28</v>
      </c>
      <c r="D380" s="66">
        <v>10000</v>
      </c>
      <c r="E380" s="49">
        <v>15750</v>
      </c>
      <c r="F380" s="49">
        <v>8500</v>
      </c>
      <c r="G380" s="49">
        <v>17500</v>
      </c>
      <c r="H380" s="131">
        <f t="shared" si="10"/>
        <v>111.11111111111111</v>
      </c>
    </row>
    <row r="381" spans="1:11" x14ac:dyDescent="0.2">
      <c r="A381" s="40">
        <v>9</v>
      </c>
      <c r="B381" s="41" t="s">
        <v>4</v>
      </c>
      <c r="C381" s="71" t="s">
        <v>28</v>
      </c>
      <c r="D381" s="66">
        <v>10000</v>
      </c>
      <c r="E381" s="49">
        <v>11250</v>
      </c>
      <c r="F381" s="49">
        <v>6071</v>
      </c>
      <c r="G381" s="49">
        <v>12500</v>
      </c>
      <c r="H381" s="131">
        <f t="shared" si="10"/>
        <v>111.11111111111111</v>
      </c>
      <c r="K381" s="129"/>
    </row>
    <row r="382" spans="1:11" ht="13.5" customHeight="1" x14ac:dyDescent="0.2">
      <c r="A382" s="40">
        <v>10</v>
      </c>
      <c r="B382" s="41" t="s">
        <v>1</v>
      </c>
      <c r="C382" s="71" t="s">
        <v>28</v>
      </c>
      <c r="D382" s="66">
        <v>10000</v>
      </c>
      <c r="E382" s="49">
        <v>15750</v>
      </c>
      <c r="F382" s="49">
        <v>8500</v>
      </c>
      <c r="G382" s="49">
        <v>17500</v>
      </c>
      <c r="H382" s="131">
        <f t="shared" si="10"/>
        <v>111.11111111111111</v>
      </c>
      <c r="K382" s="129"/>
    </row>
    <row r="383" spans="1:11" ht="13.5" customHeight="1" x14ac:dyDescent="0.2">
      <c r="A383" s="40">
        <v>11</v>
      </c>
      <c r="B383" s="41" t="s">
        <v>5</v>
      </c>
      <c r="C383" s="71" t="s">
        <v>28</v>
      </c>
      <c r="D383" s="66">
        <v>10000</v>
      </c>
      <c r="E383" s="49">
        <v>8550</v>
      </c>
      <c r="F383" s="49">
        <v>4614</v>
      </c>
      <c r="G383" s="49">
        <v>9500</v>
      </c>
      <c r="H383" s="131">
        <f t="shared" si="10"/>
        <v>111.11111111111111</v>
      </c>
      <c r="K383" s="129"/>
    </row>
    <row r="384" spans="1:11" ht="13.5" customHeight="1" x14ac:dyDescent="0.2">
      <c r="A384" s="40">
        <v>12</v>
      </c>
      <c r="B384" s="41" t="s">
        <v>152</v>
      </c>
      <c r="C384" s="71"/>
      <c r="D384" s="66"/>
      <c r="E384" s="49">
        <v>8550</v>
      </c>
      <c r="F384" s="49">
        <v>5406</v>
      </c>
      <c r="G384" s="49">
        <v>9500</v>
      </c>
      <c r="H384" s="131">
        <f t="shared" si="10"/>
        <v>111.11111111111111</v>
      </c>
      <c r="K384" s="129"/>
    </row>
    <row r="385" spans="1:12" x14ac:dyDescent="0.2">
      <c r="A385" s="40">
        <v>13</v>
      </c>
      <c r="B385" s="41" t="s">
        <v>11</v>
      </c>
      <c r="C385" s="71" t="s">
        <v>28</v>
      </c>
      <c r="D385" s="66">
        <v>3000</v>
      </c>
      <c r="E385" s="49">
        <v>2565</v>
      </c>
      <c r="F385" s="49">
        <v>1188</v>
      </c>
      <c r="G385" s="49">
        <v>2850</v>
      </c>
      <c r="H385" s="131">
        <f t="shared" si="10"/>
        <v>111.11111111111111</v>
      </c>
      <c r="K385" s="129"/>
    </row>
    <row r="386" spans="1:12" x14ac:dyDescent="0.2">
      <c r="A386" s="40">
        <v>14</v>
      </c>
      <c r="B386" s="41" t="s">
        <v>13</v>
      </c>
      <c r="C386" s="71" t="s">
        <v>28</v>
      </c>
      <c r="D386" s="66">
        <v>3000</v>
      </c>
      <c r="E386" s="49">
        <v>2565</v>
      </c>
      <c r="F386" s="49">
        <v>1188</v>
      </c>
      <c r="G386" s="49">
        <v>2850</v>
      </c>
      <c r="H386" s="131">
        <f t="shared" si="10"/>
        <v>111.11111111111111</v>
      </c>
      <c r="K386" s="129"/>
    </row>
    <row r="387" spans="1:12" x14ac:dyDescent="0.2">
      <c r="A387" s="40">
        <v>15</v>
      </c>
      <c r="B387" s="41" t="s">
        <v>12</v>
      </c>
      <c r="C387" s="71" t="s">
        <v>28</v>
      </c>
      <c r="D387" s="66">
        <v>3000</v>
      </c>
      <c r="E387" s="49">
        <v>2565</v>
      </c>
      <c r="F387" s="49">
        <v>1384</v>
      </c>
      <c r="G387" s="49">
        <v>2850</v>
      </c>
      <c r="H387" s="131">
        <f t="shared" si="10"/>
        <v>111.11111111111111</v>
      </c>
      <c r="K387" s="129"/>
    </row>
    <row r="388" spans="1:12" x14ac:dyDescent="0.2">
      <c r="A388" s="40">
        <v>16</v>
      </c>
      <c r="B388" s="41" t="s">
        <v>22</v>
      </c>
      <c r="C388" s="71" t="s">
        <v>28</v>
      </c>
      <c r="D388" s="66">
        <v>3000</v>
      </c>
      <c r="E388" s="49">
        <v>2565</v>
      </c>
      <c r="F388" s="49">
        <v>1384</v>
      </c>
      <c r="G388" s="49">
        <v>2850</v>
      </c>
      <c r="H388" s="131">
        <f t="shared" si="10"/>
        <v>111.11111111111111</v>
      </c>
      <c r="K388" s="129"/>
    </row>
    <row r="389" spans="1:12" x14ac:dyDescent="0.2">
      <c r="A389" s="40">
        <v>17</v>
      </c>
      <c r="B389" s="41" t="s">
        <v>6</v>
      </c>
      <c r="C389" s="71" t="s">
        <v>28</v>
      </c>
      <c r="D389" s="66">
        <v>1500</v>
      </c>
      <c r="E389" s="49">
        <v>15000</v>
      </c>
      <c r="F389" s="49">
        <v>7500</v>
      </c>
      <c r="G389" s="49">
        <v>15000</v>
      </c>
      <c r="H389" s="131">
        <f t="shared" si="10"/>
        <v>100</v>
      </c>
      <c r="K389" s="129"/>
    </row>
    <row r="390" spans="1:12" x14ac:dyDescent="0.2">
      <c r="A390" s="40">
        <v>18</v>
      </c>
      <c r="B390" s="41" t="s">
        <v>48</v>
      </c>
      <c r="C390" s="71" t="s">
        <v>31</v>
      </c>
      <c r="D390" s="66">
        <v>1800</v>
      </c>
      <c r="E390" s="49">
        <v>4500</v>
      </c>
      <c r="F390" s="49">
        <v>2500</v>
      </c>
      <c r="G390" s="49">
        <v>5000</v>
      </c>
      <c r="H390" s="131">
        <f t="shared" si="10"/>
        <v>111.11111111111111</v>
      </c>
      <c r="K390" s="129"/>
    </row>
    <row r="391" spans="1:12" x14ac:dyDescent="0.2">
      <c r="A391" s="40">
        <v>19</v>
      </c>
      <c r="B391" s="41" t="s">
        <v>185</v>
      </c>
      <c r="C391" s="71"/>
      <c r="D391" s="66"/>
      <c r="E391" s="49">
        <v>1300</v>
      </c>
      <c r="F391" s="49">
        <v>483</v>
      </c>
      <c r="G391" s="49">
        <v>1450</v>
      </c>
      <c r="H391" s="131">
        <f t="shared" si="10"/>
        <v>111.53846153846155</v>
      </c>
      <c r="K391" s="129"/>
      <c r="L391" s="35"/>
    </row>
    <row r="392" spans="1:12" x14ac:dyDescent="0.2">
      <c r="A392" s="40">
        <v>20</v>
      </c>
      <c r="B392" s="41" t="s">
        <v>24</v>
      </c>
      <c r="C392" s="71" t="s">
        <v>28</v>
      </c>
      <c r="D392" s="66">
        <v>1500</v>
      </c>
      <c r="E392" s="49">
        <v>1300</v>
      </c>
      <c r="F392" s="49">
        <v>704</v>
      </c>
      <c r="G392" s="49">
        <v>1450</v>
      </c>
      <c r="H392" s="131">
        <f t="shared" si="10"/>
        <v>111.53846153846155</v>
      </c>
    </row>
    <row r="393" spans="1:12" x14ac:dyDescent="0.2">
      <c r="A393" s="40">
        <v>21</v>
      </c>
      <c r="B393" s="41" t="s">
        <v>353</v>
      </c>
      <c r="C393" s="71"/>
      <c r="D393" s="66"/>
      <c r="E393" s="49">
        <v>4000</v>
      </c>
      <c r="F393" s="49">
        <v>571</v>
      </c>
      <c r="G393" s="49">
        <v>4000</v>
      </c>
      <c r="H393" s="131">
        <f t="shared" si="10"/>
        <v>100</v>
      </c>
      <c r="K393" s="129"/>
    </row>
    <row r="394" spans="1:12" x14ac:dyDescent="0.2">
      <c r="A394" s="40">
        <v>22</v>
      </c>
      <c r="B394" s="41" t="s">
        <v>354</v>
      </c>
      <c r="C394" s="71"/>
      <c r="D394" s="66"/>
      <c r="E394" s="49">
        <v>3000</v>
      </c>
      <c r="F394" s="49">
        <v>429</v>
      </c>
      <c r="G394" s="49">
        <v>3000</v>
      </c>
      <c r="H394" s="131">
        <f t="shared" si="10"/>
        <v>100</v>
      </c>
      <c r="K394" s="129"/>
    </row>
    <row r="395" spans="1:12" x14ac:dyDescent="0.2">
      <c r="A395" s="40">
        <v>23</v>
      </c>
      <c r="B395" s="41" t="s">
        <v>355</v>
      </c>
      <c r="C395" s="71"/>
      <c r="D395" s="66"/>
      <c r="E395" s="49">
        <v>1500</v>
      </c>
      <c r="F395" s="49">
        <v>214</v>
      </c>
      <c r="G395" s="49">
        <v>1500</v>
      </c>
      <c r="H395" s="131">
        <f t="shared" si="10"/>
        <v>100</v>
      </c>
      <c r="K395" s="129"/>
    </row>
    <row r="396" spans="1:12" x14ac:dyDescent="0.2">
      <c r="A396" s="40">
        <v>24</v>
      </c>
      <c r="B396" s="41" t="s">
        <v>356</v>
      </c>
      <c r="C396" s="71"/>
      <c r="D396" s="66"/>
      <c r="E396" s="49">
        <v>1500</v>
      </c>
      <c r="F396" s="49">
        <v>214</v>
      </c>
      <c r="G396" s="49">
        <v>1500</v>
      </c>
      <c r="H396" s="131">
        <f t="shared" si="10"/>
        <v>100</v>
      </c>
      <c r="K396" s="129"/>
    </row>
    <row r="397" spans="1:12" x14ac:dyDescent="0.2">
      <c r="A397" s="40">
        <v>25</v>
      </c>
      <c r="B397" s="41" t="s">
        <v>200</v>
      </c>
      <c r="C397" s="71"/>
      <c r="D397" s="66"/>
      <c r="E397" s="50">
        <v>9000</v>
      </c>
      <c r="F397" s="49">
        <v>4857</v>
      </c>
      <c r="G397" s="49">
        <v>9000</v>
      </c>
      <c r="H397" s="131">
        <f t="shared" si="10"/>
        <v>100</v>
      </c>
      <c r="K397" s="129"/>
    </row>
    <row r="398" spans="1:12" x14ac:dyDescent="0.2">
      <c r="A398" s="40">
        <v>26</v>
      </c>
      <c r="B398" s="41" t="s">
        <v>237</v>
      </c>
      <c r="C398" s="71"/>
      <c r="D398" s="66"/>
      <c r="E398" s="50">
        <v>1300</v>
      </c>
      <c r="F398" s="49">
        <v>704</v>
      </c>
      <c r="G398" s="49">
        <v>1300</v>
      </c>
      <c r="H398" s="131">
        <f t="shared" si="10"/>
        <v>100</v>
      </c>
      <c r="K398" s="129"/>
    </row>
    <row r="399" spans="1:12" x14ac:dyDescent="0.2">
      <c r="A399" s="40">
        <v>27</v>
      </c>
      <c r="B399" s="41" t="s">
        <v>238</v>
      </c>
      <c r="C399" s="71"/>
      <c r="D399" s="66"/>
      <c r="E399" s="50">
        <v>8000</v>
      </c>
      <c r="F399" s="49">
        <v>4000</v>
      </c>
      <c r="G399" s="49">
        <v>8000</v>
      </c>
      <c r="H399" s="131">
        <f t="shared" si="10"/>
        <v>100</v>
      </c>
      <c r="K399" s="129"/>
    </row>
    <row r="400" spans="1:12" x14ac:dyDescent="0.2">
      <c r="A400" s="40">
        <v>28</v>
      </c>
      <c r="B400" s="41" t="s">
        <v>14</v>
      </c>
      <c r="C400" s="71" t="s">
        <v>28</v>
      </c>
      <c r="D400" s="66">
        <v>1500</v>
      </c>
      <c r="E400" s="49">
        <v>1450</v>
      </c>
      <c r="F400" s="49">
        <v>1096</v>
      </c>
      <c r="G400" s="49">
        <v>1450</v>
      </c>
      <c r="H400" s="131">
        <f t="shared" si="10"/>
        <v>100</v>
      </c>
      <c r="K400" s="129"/>
    </row>
    <row r="401" spans="1:13" x14ac:dyDescent="0.2">
      <c r="A401" s="40">
        <v>29</v>
      </c>
      <c r="B401" s="41" t="s">
        <v>203</v>
      </c>
      <c r="C401" s="71" t="s">
        <v>137</v>
      </c>
      <c r="D401" s="66">
        <v>1500</v>
      </c>
      <c r="E401" s="49">
        <v>1300</v>
      </c>
      <c r="F401" s="49">
        <v>704</v>
      </c>
      <c r="G401" s="49">
        <v>1450</v>
      </c>
      <c r="H401" s="131">
        <f t="shared" si="10"/>
        <v>111.53846153846155</v>
      </c>
      <c r="K401" s="129"/>
      <c r="M401" s="35"/>
    </row>
    <row r="402" spans="1:13" ht="12.75" customHeight="1" x14ac:dyDescent="0.2">
      <c r="A402" s="40"/>
      <c r="B402" s="48" t="s">
        <v>8</v>
      </c>
      <c r="C402" s="101"/>
      <c r="D402" s="42">
        <f>D371+D359</f>
        <v>484599.99999999994</v>
      </c>
      <c r="E402" s="42">
        <f>E371+E359</f>
        <v>452880</v>
      </c>
      <c r="F402" s="42">
        <f>F371+F359</f>
        <v>171728</v>
      </c>
      <c r="G402" s="42">
        <f>G371+G359</f>
        <v>537800</v>
      </c>
      <c r="H402" s="130">
        <f t="shared" si="10"/>
        <v>118.75110404522169</v>
      </c>
      <c r="K402" s="129"/>
    </row>
    <row r="403" spans="1:13" ht="12.75" customHeight="1" x14ac:dyDescent="0.2">
      <c r="A403" s="122"/>
      <c r="B403" s="34"/>
      <c r="C403" s="123"/>
      <c r="D403" s="46"/>
      <c r="E403" s="46"/>
      <c r="F403" s="46"/>
      <c r="G403" s="46"/>
      <c r="H403" s="46"/>
    </row>
    <row r="404" spans="1:13" ht="15.75" hidden="1" customHeight="1" x14ac:dyDescent="0.2">
      <c r="A404" s="104"/>
      <c r="B404" s="89" t="s">
        <v>157</v>
      </c>
      <c r="C404" s="89"/>
      <c r="D404" s="46"/>
      <c r="E404" s="46"/>
      <c r="F404" s="46"/>
      <c r="G404" s="46"/>
      <c r="H404" s="46"/>
    </row>
    <row r="405" spans="1:13" ht="34.5" hidden="1" customHeight="1" x14ac:dyDescent="0.2">
      <c r="A405" s="37"/>
      <c r="B405" s="38" t="s">
        <v>0</v>
      </c>
      <c r="C405" s="39" t="s">
        <v>44</v>
      </c>
      <c r="D405" s="39" t="s">
        <v>51</v>
      </c>
      <c r="E405" s="39" t="s">
        <v>341</v>
      </c>
      <c r="F405" s="39" t="s">
        <v>357</v>
      </c>
      <c r="G405" s="39" t="s">
        <v>359</v>
      </c>
      <c r="H405" s="39" t="s">
        <v>360</v>
      </c>
    </row>
    <row r="406" spans="1:13" hidden="1" x14ac:dyDescent="0.2">
      <c r="A406" s="40">
        <v>1</v>
      </c>
      <c r="B406" s="40">
        <v>2</v>
      </c>
      <c r="C406" s="40">
        <v>3</v>
      </c>
      <c r="D406" s="40">
        <v>4</v>
      </c>
      <c r="E406" s="40">
        <v>4</v>
      </c>
      <c r="F406" s="40">
        <v>5</v>
      </c>
      <c r="G406" s="40">
        <v>6</v>
      </c>
      <c r="H406" s="40">
        <v>7</v>
      </c>
    </row>
    <row r="407" spans="1:13" hidden="1" x14ac:dyDescent="0.2">
      <c r="A407" s="54">
        <v>1</v>
      </c>
      <c r="B407" s="41" t="s">
        <v>161</v>
      </c>
      <c r="C407" s="101"/>
      <c r="D407" s="42"/>
      <c r="E407" s="49">
        <v>157300</v>
      </c>
      <c r="F407" s="49"/>
      <c r="G407" s="49">
        <v>191100</v>
      </c>
      <c r="H407" s="49"/>
    </row>
    <row r="408" spans="1:13" hidden="1" x14ac:dyDescent="0.2">
      <c r="A408" s="40">
        <v>2</v>
      </c>
      <c r="B408" s="41" t="s">
        <v>158</v>
      </c>
      <c r="C408" s="101"/>
      <c r="D408" s="42"/>
      <c r="E408" s="49">
        <v>32750</v>
      </c>
      <c r="F408" s="49"/>
      <c r="G408" s="49">
        <v>36500</v>
      </c>
      <c r="H408" s="49"/>
    </row>
    <row r="409" spans="1:13" hidden="1" x14ac:dyDescent="0.2">
      <c r="A409" s="40">
        <v>3</v>
      </c>
      <c r="B409" s="41" t="s">
        <v>159</v>
      </c>
      <c r="C409" s="101"/>
      <c r="D409" s="42"/>
      <c r="E409" s="49">
        <v>13000</v>
      </c>
      <c r="F409" s="49"/>
      <c r="G409" s="49">
        <v>19000</v>
      </c>
      <c r="H409" s="49"/>
    </row>
    <row r="410" spans="1:13" hidden="1" x14ac:dyDescent="0.2">
      <c r="A410" s="40">
        <v>4</v>
      </c>
      <c r="B410" s="41" t="s">
        <v>163</v>
      </c>
      <c r="C410" s="101"/>
      <c r="D410" s="42"/>
      <c r="E410" s="49">
        <v>5500</v>
      </c>
      <c r="F410" s="49"/>
      <c r="G410" s="49">
        <v>20500</v>
      </c>
      <c r="H410" s="49"/>
    </row>
    <row r="411" spans="1:13" hidden="1" x14ac:dyDescent="0.2">
      <c r="A411" s="40">
        <v>5</v>
      </c>
      <c r="B411" s="41" t="s">
        <v>211</v>
      </c>
      <c r="C411" s="101"/>
      <c r="D411" s="42"/>
      <c r="E411" s="49">
        <v>9000</v>
      </c>
      <c r="F411" s="49"/>
      <c r="G411" s="49">
        <v>21000</v>
      </c>
      <c r="H411" s="49"/>
    </row>
    <row r="412" spans="1:13" hidden="1" x14ac:dyDescent="0.2">
      <c r="A412" s="40">
        <v>6</v>
      </c>
      <c r="B412" s="41" t="s">
        <v>162</v>
      </c>
      <c r="C412" s="101"/>
      <c r="D412" s="42"/>
      <c r="E412" s="49">
        <v>25000</v>
      </c>
      <c r="F412" s="49"/>
      <c r="G412" s="49">
        <v>13000</v>
      </c>
      <c r="H412" s="49"/>
    </row>
    <row r="413" spans="1:13" hidden="1" x14ac:dyDescent="0.2">
      <c r="A413" s="40"/>
      <c r="B413" s="93" t="s">
        <v>160</v>
      </c>
      <c r="C413" s="105"/>
      <c r="D413" s="105"/>
      <c r="E413" s="106">
        <f>SUM(E407:E412)</f>
        <v>242550</v>
      </c>
      <c r="F413" s="106"/>
      <c r="G413" s="106">
        <f>SUM(G406:G412)</f>
        <v>301106</v>
      </c>
      <c r="H413" s="106"/>
    </row>
    <row r="414" spans="1:13" hidden="1" x14ac:dyDescent="0.2">
      <c r="A414" s="107"/>
      <c r="B414" s="94" t="s">
        <v>167</v>
      </c>
      <c r="C414" s="40"/>
      <c r="D414" s="40"/>
      <c r="E414" s="107">
        <v>67</v>
      </c>
      <c r="F414" s="107"/>
      <c r="G414" s="107"/>
      <c r="H414" s="107"/>
    </row>
    <row r="415" spans="1:13" x14ac:dyDescent="0.2">
      <c r="A415" s="36"/>
      <c r="B415" s="110"/>
      <c r="C415" s="111"/>
      <c r="D415" s="111"/>
      <c r="E415" s="36"/>
      <c r="F415" s="36"/>
      <c r="G415" s="36"/>
      <c r="H415" s="36"/>
    </row>
    <row r="416" spans="1:13" ht="20.25" customHeight="1" x14ac:dyDescent="0.2">
      <c r="A416" s="154" t="s">
        <v>366</v>
      </c>
      <c r="B416" s="154"/>
      <c r="C416" s="154"/>
      <c r="D416" s="154"/>
      <c r="E416" s="154"/>
      <c r="F416" s="154"/>
      <c r="G416" s="154"/>
      <c r="H416" s="154"/>
    </row>
    <row r="417" spans="1:8" ht="36.75" customHeight="1" x14ac:dyDescent="0.2">
      <c r="A417" s="155" t="s">
        <v>368</v>
      </c>
      <c r="B417" s="155"/>
      <c r="C417" s="155"/>
      <c r="D417" s="155"/>
      <c r="E417" s="155"/>
      <c r="F417" s="155"/>
      <c r="G417" s="155"/>
      <c r="H417" s="155"/>
    </row>
    <row r="418" spans="1:8" ht="21" customHeight="1" x14ac:dyDescent="0.2">
      <c r="A418" s="112"/>
      <c r="B418" s="112"/>
      <c r="C418" s="112"/>
      <c r="D418" s="112"/>
      <c r="E418" s="112"/>
      <c r="F418" s="127"/>
      <c r="G418" s="132"/>
      <c r="H418" s="127"/>
    </row>
    <row r="419" spans="1:8" x14ac:dyDescent="0.2">
      <c r="A419" s="128" t="s">
        <v>194</v>
      </c>
      <c r="B419" s="128"/>
      <c r="C419" s="109"/>
      <c r="D419" s="109"/>
      <c r="E419" s="109"/>
      <c r="F419" s="126"/>
      <c r="G419" s="126"/>
      <c r="H419" s="126"/>
    </row>
    <row r="420" spans="1:8" x14ac:dyDescent="0.2">
      <c r="A420" s="128" t="s">
        <v>195</v>
      </c>
      <c r="B420" s="128"/>
      <c r="C420" s="109"/>
      <c r="D420" s="109"/>
      <c r="E420" s="109"/>
      <c r="F420" s="126"/>
      <c r="G420" s="126"/>
      <c r="H420" s="126"/>
    </row>
    <row r="421" spans="1:8" x14ac:dyDescent="0.2">
      <c r="A421" s="128" t="s">
        <v>196</v>
      </c>
      <c r="B421" s="128"/>
      <c r="C421" s="109"/>
      <c r="D421" s="109"/>
      <c r="E421" s="109"/>
      <c r="F421" s="126"/>
      <c r="G421" s="126"/>
      <c r="H421" s="126"/>
    </row>
    <row r="422" spans="1:8" ht="15.75" x14ac:dyDescent="0.25">
      <c r="A422" s="128" t="s">
        <v>394</v>
      </c>
      <c r="B422" s="128"/>
      <c r="C422" s="133"/>
      <c r="D422" s="133"/>
      <c r="E422" s="133"/>
      <c r="F422" s="135"/>
      <c r="G422" s="135"/>
      <c r="H422" s="135"/>
    </row>
    <row r="423" spans="1:8" x14ac:dyDescent="0.2">
      <c r="A423" s="128" t="s">
        <v>367</v>
      </c>
      <c r="B423" s="128"/>
      <c r="C423" s="109"/>
      <c r="D423" s="109"/>
      <c r="E423" s="109"/>
      <c r="F423" s="126"/>
      <c r="G423" s="126"/>
      <c r="H423" s="126"/>
    </row>
    <row r="424" spans="1:8" ht="15.75" x14ac:dyDescent="0.25">
      <c r="A424" s="128" t="s">
        <v>396</v>
      </c>
      <c r="B424" s="128"/>
      <c r="C424" s="137"/>
      <c r="D424" s="137"/>
      <c r="E424" s="137"/>
      <c r="F424" s="135"/>
      <c r="G424" s="135"/>
      <c r="H424" s="135"/>
    </row>
    <row r="425" spans="1:8" x14ac:dyDescent="0.2">
      <c r="A425" s="128" t="s">
        <v>392</v>
      </c>
      <c r="B425" s="128"/>
      <c r="C425" s="109"/>
      <c r="D425" s="109"/>
      <c r="E425" s="109"/>
      <c r="F425" s="126"/>
      <c r="G425" s="126"/>
      <c r="H425" s="126"/>
    </row>
  </sheetData>
  <mergeCells count="14">
    <mergeCell ref="A23:C23"/>
    <mergeCell ref="A416:H416"/>
    <mergeCell ref="A417:H417"/>
    <mergeCell ref="A308:XFD308"/>
    <mergeCell ref="F1:H1"/>
    <mergeCell ref="A21:H21"/>
    <mergeCell ref="A2:H6"/>
    <mergeCell ref="A20:H20"/>
    <mergeCell ref="F7:H7"/>
    <mergeCell ref="A8:H8"/>
    <mergeCell ref="A9:H9"/>
    <mergeCell ref="A10:H10"/>
    <mergeCell ref="A11:H11"/>
    <mergeCell ref="A19:H19"/>
  </mergeCells>
  <phoneticPr fontId="7" type="noConversion"/>
  <printOptions horizontalCentered="1" verticalCentered="1"/>
  <pageMargins left="0.39370078740157483" right="0.39370078740157483" top="0.37" bottom="0.38" header="0" footer="0"/>
  <pageSetup paperSize="9" orientation="landscape" verticalDpi="30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topLeftCell="B4" workbookViewId="0">
      <selection activeCell="C12" sqref="C12"/>
    </sheetView>
  </sheetViews>
  <sheetFormatPr defaultRowHeight="12.75" x14ac:dyDescent="0.2"/>
  <cols>
    <col min="3" max="3" width="45.7109375" customWidth="1"/>
    <col min="4" max="4" width="3.5703125" style="4" customWidth="1"/>
    <col min="5" max="5" width="13.5703125" style="4" customWidth="1"/>
    <col min="6" max="6" width="13.7109375" style="4" customWidth="1"/>
    <col min="7" max="7" width="14.28515625" customWidth="1"/>
    <col min="8" max="8" width="13.7109375" customWidth="1"/>
    <col min="9" max="11" width="4.7109375" customWidth="1"/>
  </cols>
  <sheetData>
    <row r="1" spans="1:11" ht="18.600000000000001" customHeight="1" x14ac:dyDescent="0.2">
      <c r="A1" s="17"/>
      <c r="B1" s="17"/>
      <c r="C1" s="13"/>
      <c r="D1" s="8"/>
      <c r="E1" s="14"/>
      <c r="F1" s="14"/>
      <c r="G1" s="14"/>
      <c r="H1" s="14"/>
      <c r="I1" s="15"/>
      <c r="J1" s="16"/>
      <c r="K1" s="1"/>
    </row>
    <row r="2" spans="1:11" x14ac:dyDescent="0.2">
      <c r="A2" s="12"/>
      <c r="B2" s="12"/>
      <c r="C2" s="1"/>
      <c r="D2" s="8"/>
      <c r="E2" s="2"/>
      <c r="F2" s="2"/>
      <c r="G2" s="18"/>
      <c r="H2" s="2"/>
      <c r="I2" s="15"/>
      <c r="J2" s="16"/>
      <c r="K2" s="1"/>
    </row>
    <row r="3" spans="1:11" ht="18" customHeight="1" x14ac:dyDescent="0.2">
      <c r="A3" s="17"/>
      <c r="B3" s="17"/>
      <c r="C3" s="13"/>
      <c r="D3" s="8"/>
      <c r="E3" s="14"/>
      <c r="F3" s="14"/>
      <c r="G3" s="14"/>
      <c r="H3" s="14"/>
      <c r="I3" s="15"/>
      <c r="J3" s="16"/>
      <c r="K3" s="1"/>
    </row>
    <row r="4" spans="1:11" x14ac:dyDescent="0.2">
      <c r="A4" s="12"/>
      <c r="B4" s="12"/>
      <c r="C4" s="1"/>
      <c r="D4" s="8"/>
      <c r="E4" s="2"/>
      <c r="F4" s="19"/>
      <c r="G4" s="18"/>
      <c r="H4" s="2"/>
      <c r="I4" s="15"/>
      <c r="J4" s="16"/>
      <c r="K4" s="1"/>
    </row>
    <row r="5" spans="1:11" x14ac:dyDescent="0.2">
      <c r="A5" s="12"/>
      <c r="B5" s="12"/>
      <c r="C5" s="1"/>
      <c r="D5" s="8"/>
      <c r="E5" s="2"/>
      <c r="F5" s="1"/>
      <c r="G5" s="18"/>
      <c r="H5" s="2"/>
      <c r="I5" s="15"/>
      <c r="J5" s="16"/>
      <c r="K5" s="1"/>
    </row>
    <row r="6" spans="1:11" x14ac:dyDescent="0.2">
      <c r="A6" s="12"/>
      <c r="B6" s="12"/>
      <c r="C6" s="1"/>
      <c r="D6" s="8"/>
      <c r="E6" s="2"/>
      <c r="F6" s="1"/>
      <c r="G6" s="18"/>
      <c r="H6" s="2"/>
      <c r="I6" s="15"/>
      <c r="J6" s="16"/>
      <c r="K6" s="1"/>
    </row>
    <row r="7" spans="1:11" x14ac:dyDescent="0.2">
      <c r="A7" s="12"/>
      <c r="B7" s="12"/>
      <c r="C7" s="1"/>
      <c r="D7" s="8"/>
      <c r="E7" s="2"/>
      <c r="F7" s="2"/>
      <c r="G7" s="18"/>
      <c r="H7" s="2"/>
      <c r="I7" s="15"/>
      <c r="J7" s="16"/>
      <c r="K7" s="1"/>
    </row>
    <row r="8" spans="1:11" ht="18" customHeight="1" x14ac:dyDescent="0.2">
      <c r="A8" s="17"/>
      <c r="B8" s="17"/>
      <c r="C8" s="13"/>
      <c r="D8" s="8"/>
      <c r="E8" s="2"/>
      <c r="F8" s="2"/>
      <c r="G8" s="18"/>
      <c r="H8" s="2"/>
      <c r="I8" s="15"/>
      <c r="J8" s="16"/>
      <c r="K8" s="1"/>
    </row>
    <row r="9" spans="1:11" ht="24" customHeight="1" x14ac:dyDescent="0.2">
      <c r="A9" s="17"/>
      <c r="B9" s="17"/>
      <c r="C9" s="13"/>
      <c r="D9" s="8"/>
      <c r="E9" s="13"/>
      <c r="F9" s="13"/>
      <c r="G9" s="14"/>
      <c r="H9" s="2"/>
      <c r="I9" s="15"/>
      <c r="J9" s="16"/>
      <c r="K9" s="1"/>
    </row>
    <row r="10" spans="1:11" x14ac:dyDescent="0.2">
      <c r="A10" s="12"/>
      <c r="B10" s="12"/>
      <c r="C10" s="1"/>
      <c r="D10" s="8"/>
      <c r="E10" s="1"/>
      <c r="F10" s="1"/>
      <c r="G10" s="2"/>
      <c r="H10" s="2"/>
      <c r="I10" s="15"/>
      <c r="J10" s="16"/>
      <c r="K10" s="1"/>
    </row>
    <row r="11" spans="1:11" x14ac:dyDescent="0.2">
      <c r="A11" s="1"/>
      <c r="B11" s="1"/>
      <c r="C11" s="1"/>
      <c r="D11" s="8"/>
      <c r="E11" s="5"/>
      <c r="F11" s="5"/>
      <c r="G11" s="1"/>
      <c r="H11" s="1"/>
      <c r="I11" s="1"/>
      <c r="J11" s="16"/>
      <c r="K11" s="1"/>
    </row>
    <row r="12" spans="1:11" x14ac:dyDescent="0.2">
      <c r="A12" s="1"/>
      <c r="B12" s="1"/>
      <c r="C12" s="1"/>
      <c r="D12" s="8"/>
      <c r="E12" s="5"/>
      <c r="F12" s="5"/>
      <c r="G12" s="1"/>
      <c r="H12" s="1"/>
      <c r="I12" s="1"/>
      <c r="J12" s="1"/>
      <c r="K12" s="1"/>
    </row>
    <row r="13" spans="1:11" ht="15.75" x14ac:dyDescent="0.25">
      <c r="A13" s="3"/>
      <c r="B13" s="3"/>
      <c r="C13" s="1"/>
      <c r="D13" s="8"/>
      <c r="E13" s="5"/>
      <c r="F13" s="5"/>
      <c r="G13" s="1"/>
      <c r="H13" s="1"/>
      <c r="I13" s="1"/>
      <c r="J13" s="1"/>
      <c r="K13" s="1"/>
    </row>
    <row r="14" spans="1:11" x14ac:dyDescent="0.2">
      <c r="A14" s="9"/>
      <c r="B14" s="9"/>
      <c r="C14" s="9"/>
      <c r="D14" s="20"/>
      <c r="E14" s="7"/>
      <c r="F14" s="7"/>
      <c r="G14" s="7"/>
      <c r="H14" s="7"/>
      <c r="I14" s="10"/>
      <c r="J14" s="10"/>
      <c r="K14" s="10"/>
    </row>
    <row r="15" spans="1:11" s="6" customFormat="1" x14ac:dyDescent="0.2">
      <c r="A15" s="11"/>
      <c r="B15" s="11"/>
      <c r="C15" s="11"/>
      <c r="D15" s="8"/>
      <c r="E15" s="11"/>
      <c r="F15" s="11"/>
      <c r="G15" s="11"/>
      <c r="H15" s="12"/>
      <c r="I15" s="11"/>
      <c r="J15" s="11"/>
      <c r="K15" s="12"/>
    </row>
    <row r="16" spans="1:11" ht="19.899999999999999" customHeight="1" x14ac:dyDescent="0.2">
      <c r="A16" s="1"/>
      <c r="B16" s="1"/>
      <c r="C16" s="13"/>
      <c r="D16" s="8"/>
      <c r="E16" s="14"/>
      <c r="F16" s="14"/>
      <c r="G16" s="14"/>
      <c r="H16" s="14"/>
      <c r="I16" s="15"/>
      <c r="J16" s="16"/>
      <c r="K16" s="1"/>
    </row>
    <row r="17" spans="1:11" ht="20.45" customHeight="1" x14ac:dyDescent="0.2">
      <c r="A17" s="17"/>
      <c r="B17" s="17"/>
      <c r="C17" s="13"/>
      <c r="D17" s="8"/>
      <c r="E17" s="14"/>
      <c r="F17" s="14"/>
      <c r="G17" s="14"/>
      <c r="H17" s="14"/>
      <c r="I17" s="15"/>
      <c r="J17" s="16"/>
      <c r="K17" s="1"/>
    </row>
    <row r="18" spans="1:11" ht="18.600000000000001" customHeight="1" x14ac:dyDescent="0.2">
      <c r="A18" s="17"/>
      <c r="B18" s="17"/>
      <c r="C18" s="13"/>
      <c r="D18" s="8"/>
      <c r="E18" s="14"/>
      <c r="F18" s="14"/>
      <c r="G18" s="14"/>
      <c r="H18" s="14"/>
      <c r="I18" s="15"/>
      <c r="J18" s="16"/>
      <c r="K18" s="1"/>
    </row>
    <row r="19" spans="1:11" x14ac:dyDescent="0.2">
      <c r="A19" s="12"/>
      <c r="B19" s="12"/>
      <c r="C19" s="1"/>
      <c r="D19" s="8"/>
      <c r="E19" s="2"/>
      <c r="F19" s="2"/>
      <c r="G19" s="18"/>
      <c r="H19" s="2"/>
      <c r="I19" s="15"/>
      <c r="J19" s="16"/>
      <c r="K19" s="1"/>
    </row>
    <row r="20" spans="1:11" x14ac:dyDescent="0.2">
      <c r="A20" s="12"/>
      <c r="B20" s="12"/>
      <c r="C20" s="1"/>
      <c r="D20" s="8"/>
      <c r="E20" s="2"/>
      <c r="F20" s="2"/>
      <c r="G20" s="18"/>
      <c r="H20" s="2"/>
      <c r="I20" s="15"/>
      <c r="J20" s="16"/>
      <c r="K20" s="1"/>
    </row>
    <row r="21" spans="1:11" ht="19.899999999999999" customHeight="1" x14ac:dyDescent="0.2">
      <c r="A21" s="17"/>
      <c r="B21" s="17"/>
      <c r="C21" s="13"/>
      <c r="D21" s="8"/>
      <c r="E21" s="14"/>
      <c r="F21" s="14"/>
      <c r="G21" s="14"/>
      <c r="H21" s="14"/>
      <c r="I21" s="15"/>
      <c r="J21" s="16"/>
      <c r="K21" s="1"/>
    </row>
    <row r="22" spans="1:11" x14ac:dyDescent="0.2">
      <c r="A22" s="12"/>
      <c r="B22" s="12"/>
      <c r="C22" s="1"/>
      <c r="D22" s="8"/>
      <c r="E22" s="2"/>
      <c r="F22" s="2"/>
      <c r="G22" s="18"/>
      <c r="H22" s="2"/>
      <c r="I22" s="15"/>
      <c r="J22" s="16"/>
      <c r="K22" s="1"/>
    </row>
    <row r="23" spans="1:11" ht="18.600000000000001" customHeight="1" x14ac:dyDescent="0.2">
      <c r="A23" s="17"/>
      <c r="B23" s="17"/>
      <c r="C23" s="13"/>
      <c r="D23" s="8"/>
      <c r="E23" s="14"/>
      <c r="F23" s="14"/>
      <c r="G23" s="14"/>
      <c r="H23" s="14"/>
      <c r="I23" s="15"/>
      <c r="J23" s="16"/>
      <c r="K23" s="1"/>
    </row>
    <row r="24" spans="1:11" x14ac:dyDescent="0.2">
      <c r="A24" s="12"/>
      <c r="B24" s="12"/>
      <c r="C24" s="1"/>
      <c r="D24" s="8"/>
      <c r="E24" s="2"/>
      <c r="F24" s="2"/>
      <c r="G24" s="18"/>
      <c r="H24" s="2"/>
      <c r="I24" s="15"/>
      <c r="J24" s="16"/>
      <c r="K24" s="1"/>
    </row>
    <row r="25" spans="1:11" x14ac:dyDescent="0.2">
      <c r="A25" s="12"/>
      <c r="B25" s="12"/>
      <c r="C25" s="1"/>
      <c r="D25" s="8"/>
      <c r="E25" s="2"/>
      <c r="F25" s="2"/>
      <c r="G25" s="18"/>
      <c r="H25" s="2"/>
      <c r="I25" s="15"/>
      <c r="J25" s="16"/>
      <c r="K25" s="1"/>
    </row>
    <row r="26" spans="1:11" x14ac:dyDescent="0.2">
      <c r="A26" s="12"/>
      <c r="B26" s="12"/>
      <c r="C26" s="1"/>
      <c r="D26" s="8"/>
      <c r="E26" s="2"/>
      <c r="F26" s="2"/>
      <c r="G26" s="18"/>
      <c r="H26" s="2"/>
      <c r="I26" s="15"/>
      <c r="J26" s="16"/>
      <c r="K26" s="1"/>
    </row>
    <row r="27" spans="1:11" x14ac:dyDescent="0.2">
      <c r="A27" s="12"/>
      <c r="B27" s="12"/>
      <c r="C27" s="1"/>
      <c r="D27" s="8"/>
      <c r="E27" s="2"/>
      <c r="F27" s="2"/>
      <c r="G27" s="18"/>
      <c r="H27" s="2"/>
      <c r="I27" s="15"/>
      <c r="J27" s="16"/>
      <c r="K27" s="1"/>
    </row>
    <row r="28" spans="1:11" x14ac:dyDescent="0.2">
      <c r="A28" s="12"/>
      <c r="B28" s="12"/>
      <c r="C28" s="1"/>
      <c r="D28" s="8"/>
      <c r="E28" s="2"/>
      <c r="F28" s="2"/>
      <c r="G28" s="18"/>
      <c r="H28" s="2"/>
      <c r="I28" s="15"/>
      <c r="J28" s="16"/>
      <c r="K28" s="1"/>
    </row>
    <row r="29" spans="1:11" x14ac:dyDescent="0.2">
      <c r="A29" s="12"/>
      <c r="B29" s="12"/>
      <c r="C29" s="1"/>
      <c r="D29" s="8"/>
      <c r="E29" s="2"/>
      <c r="F29" s="2"/>
      <c r="G29" s="18"/>
      <c r="H29" s="2"/>
      <c r="I29" s="15"/>
      <c r="J29" s="16"/>
      <c r="K29" s="1"/>
    </row>
  </sheetData>
  <phoneticPr fontId="7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B31" workbookViewId="0">
      <selection activeCell="G19" sqref="G19"/>
    </sheetView>
  </sheetViews>
  <sheetFormatPr defaultRowHeight="12.75" x14ac:dyDescent="0.2"/>
  <cols>
    <col min="2" max="2" width="29.5703125" customWidth="1"/>
    <col min="3" max="3" width="7.140625" customWidth="1"/>
    <col min="4" max="4" width="13.140625" customWidth="1"/>
    <col min="5" max="5" width="13.85546875" customWidth="1"/>
    <col min="6" max="6" width="13" customWidth="1"/>
    <col min="7" max="7" width="14" customWidth="1"/>
    <col min="8" max="8" width="10.5703125" customWidth="1"/>
    <col min="9" max="9" width="11" customWidth="1"/>
    <col min="11" max="11" width="14.140625" customWidth="1"/>
  </cols>
  <sheetData/>
  <phoneticPr fontId="7" type="noConversion"/>
  <pageMargins left="0.39370078740157483" right="0.39370078740157483" top="0.19685039370078741" bottom="0.19685039370078741" header="0" footer="0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G19" sqref="G19"/>
    </sheetView>
  </sheetViews>
  <sheetFormatPr defaultRowHeight="12.75" x14ac:dyDescent="0.2"/>
  <cols>
    <col min="2" max="2" width="10.140625" bestFit="1" customWidth="1"/>
    <col min="7" max="7" width="10.140625" bestFit="1" customWidth="1"/>
  </cols>
  <sheetData/>
  <phoneticPr fontId="7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19"/>
  <sheetViews>
    <sheetView workbookViewId="0">
      <selection activeCell="F18" sqref="F18"/>
    </sheetView>
  </sheetViews>
  <sheetFormatPr defaultRowHeight="12" x14ac:dyDescent="0.2"/>
  <cols>
    <col min="1" max="1" width="10.5703125" style="23" customWidth="1"/>
    <col min="2" max="2" width="51.5703125" style="23" customWidth="1"/>
    <col min="3" max="3" width="7.85546875" style="23" customWidth="1"/>
    <col min="4" max="4" width="14.28515625" style="24" customWidth="1"/>
    <col min="5" max="5" width="13.5703125" style="24" customWidth="1"/>
    <col min="6" max="6" width="13.140625" style="24" customWidth="1"/>
    <col min="7" max="7" width="13.28515625" style="24" customWidth="1"/>
    <col min="8" max="8" width="7.5703125" style="24" customWidth="1"/>
    <col min="9" max="9" width="13.140625" style="23" customWidth="1"/>
    <col min="10" max="10" width="15.42578125" style="23" customWidth="1"/>
    <col min="11" max="11" width="15.5703125" style="23" customWidth="1"/>
    <col min="12" max="12" width="14.42578125" style="23" customWidth="1"/>
    <col min="13" max="16384" width="9.140625" style="23"/>
  </cols>
  <sheetData>
    <row r="1" spans="2:8" ht="13.5" customHeight="1" x14ac:dyDescent="0.2">
      <c r="D1" s="27"/>
      <c r="E1" s="27"/>
      <c r="F1" s="27"/>
      <c r="G1" s="27"/>
      <c r="H1" s="27"/>
    </row>
    <row r="2" spans="2:8" ht="15" customHeight="1" x14ac:dyDescent="0.2">
      <c r="B2" s="28"/>
      <c r="C2" s="25"/>
      <c r="D2" s="26"/>
      <c r="E2" s="26"/>
      <c r="F2" s="26"/>
      <c r="G2" s="26"/>
      <c r="H2" s="26"/>
    </row>
    <row r="3" spans="2:8" ht="15" customHeight="1" x14ac:dyDescent="0.2">
      <c r="B3" s="29"/>
      <c r="C3" s="21"/>
      <c r="D3" s="22"/>
      <c r="E3" s="22"/>
      <c r="F3" s="22"/>
      <c r="G3" s="22"/>
      <c r="H3" s="22"/>
    </row>
    <row r="4" spans="2:8" ht="13.5" customHeight="1" x14ac:dyDescent="0.2">
      <c r="D4" s="23"/>
      <c r="E4" s="23"/>
      <c r="F4" s="23"/>
      <c r="G4" s="23"/>
      <c r="H4" s="23"/>
    </row>
    <row r="5" spans="2:8" x14ac:dyDescent="0.2">
      <c r="D5" s="23"/>
      <c r="E5" s="23"/>
      <c r="F5" s="23"/>
      <c r="G5" s="23"/>
      <c r="H5" s="23"/>
    </row>
    <row r="6" spans="2:8" x14ac:dyDescent="0.2">
      <c r="D6" s="23"/>
      <c r="E6" s="23"/>
      <c r="F6" s="23"/>
      <c r="G6" s="23"/>
      <c r="H6" s="23"/>
    </row>
    <row r="7" spans="2:8" x14ac:dyDescent="0.2">
      <c r="D7" s="23"/>
      <c r="E7" s="23"/>
      <c r="F7" s="23"/>
      <c r="G7" s="23"/>
      <c r="H7" s="23"/>
    </row>
    <row r="8" spans="2:8" x14ac:dyDescent="0.2">
      <c r="D8" s="23"/>
      <c r="E8" s="23"/>
      <c r="F8" s="23"/>
      <c r="G8" s="23"/>
      <c r="H8" s="23"/>
    </row>
    <row r="9" spans="2:8" x14ac:dyDescent="0.2">
      <c r="D9" s="23"/>
      <c r="E9" s="23"/>
      <c r="F9" s="23"/>
      <c r="G9" s="23"/>
      <c r="H9" s="23"/>
    </row>
    <row r="10" spans="2:8" x14ac:dyDescent="0.2">
      <c r="D10" s="23"/>
      <c r="E10" s="23"/>
      <c r="F10" s="23"/>
      <c r="G10" s="23"/>
      <c r="H10" s="23"/>
    </row>
    <row r="11" spans="2:8" x14ac:dyDescent="0.2">
      <c r="D11" s="23"/>
      <c r="E11" s="23"/>
      <c r="F11" s="23"/>
      <c r="G11" s="23"/>
      <c r="H11" s="23"/>
    </row>
    <row r="12" spans="2:8" x14ac:dyDescent="0.2">
      <c r="D12" s="23"/>
      <c r="E12" s="23"/>
      <c r="F12" s="23"/>
      <c r="G12" s="23"/>
      <c r="H12" s="23"/>
    </row>
    <row r="13" spans="2:8" x14ac:dyDescent="0.2">
      <c r="D13" s="23"/>
      <c r="E13" s="23"/>
      <c r="F13" s="23"/>
      <c r="G13" s="23"/>
      <c r="H13" s="23"/>
    </row>
    <row r="14" spans="2:8" x14ac:dyDescent="0.2">
      <c r="D14" s="23"/>
      <c r="E14" s="23"/>
      <c r="F14" s="23"/>
      <c r="G14" s="23"/>
      <c r="H14" s="23"/>
    </row>
    <row r="15" spans="2:8" x14ac:dyDescent="0.2">
      <c r="D15" s="23"/>
      <c r="E15" s="23"/>
      <c r="F15" s="23"/>
      <c r="G15" s="23"/>
      <c r="H15" s="23"/>
    </row>
    <row r="16" spans="2:8" x14ac:dyDescent="0.2">
      <c r="D16" s="23"/>
      <c r="E16" s="23"/>
      <c r="F16" s="23"/>
      <c r="G16" s="23"/>
      <c r="H16" s="23"/>
    </row>
    <row r="17" s="23" customFormat="1" x14ac:dyDescent="0.2"/>
    <row r="18" s="23" customFormat="1" x14ac:dyDescent="0.2"/>
    <row r="19" s="23" customForma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1-2</vt:lpstr>
      <vt:lpstr>Sheet2</vt:lpstr>
      <vt:lpstr>DOB</vt:lpstr>
      <vt:lpstr>Sheet3</vt:lpstr>
      <vt:lpstr>Sheet1</vt:lpstr>
    </vt:vector>
  </TitlesOfParts>
  <Company>Jablanica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Opstina</dc:creator>
  <cp:lastModifiedBy>Dženita Hairić</cp:lastModifiedBy>
  <cp:lastPrinted>2021-01-22T12:59:45Z</cp:lastPrinted>
  <dcterms:created xsi:type="dcterms:W3CDTF">2003-12-16T13:28:30Z</dcterms:created>
  <dcterms:modified xsi:type="dcterms:W3CDTF">2021-02-01T08:39:51Z</dcterms:modified>
</cp:coreProperties>
</file>