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0" windowWidth="9570" windowHeight="2595" activeTab="0"/>
  </bookViews>
  <sheets>
    <sheet name="1-2" sheetId="1" r:id="rId1"/>
    <sheet name="Sheet2" sheetId="2" r:id="rId2"/>
    <sheet name="DOB" sheetId="3" r:id="rId3"/>
    <sheet name="Sheet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<sst xmlns="http://schemas.openxmlformats.org/spreadsheetml/2006/main" count="484" uniqueCount="383">
  <si>
    <t>Bilans prihoda i rashoda</t>
  </si>
  <si>
    <t xml:space="preserve">        Udruženje porodica šehida …</t>
  </si>
  <si>
    <t xml:space="preserve">        Sportski savez</t>
  </si>
  <si>
    <t xml:space="preserve">        JOB</t>
  </si>
  <si>
    <t xml:space="preserve">        RVI</t>
  </si>
  <si>
    <t xml:space="preserve">        Udruženje penzionera</t>
  </si>
  <si>
    <t xml:space="preserve">        Crveni krst</t>
  </si>
  <si>
    <t xml:space="preserve">          U K U P N O:</t>
  </si>
  <si>
    <t xml:space="preserve">        U K U P N O:  A + B</t>
  </si>
  <si>
    <t xml:space="preserve"> Doprinosi na teret   poslodavca</t>
  </si>
  <si>
    <t>I    OPĆI    DIO</t>
  </si>
  <si>
    <t xml:space="preserve">        Udruga roditelja i udovica poginulih</t>
  </si>
  <si>
    <t xml:space="preserve">        HVIDRA</t>
  </si>
  <si>
    <t xml:space="preserve">        UDVDR  HVO</t>
  </si>
  <si>
    <t xml:space="preserve">        MDD Merhamet</t>
  </si>
  <si>
    <t>Porez na imovinu</t>
  </si>
  <si>
    <t>Prihodi od indirektnih poreza koji pripadaju direkcijama za puteve</t>
  </si>
  <si>
    <t xml:space="preserve">  I   TEKUĆI IZDACI </t>
  </si>
  <si>
    <t xml:space="preserve">    Izdaci za materijal i usluge </t>
  </si>
  <si>
    <t xml:space="preserve">       UKUPNI PRIHODI: </t>
  </si>
  <si>
    <t>RAZLIKA</t>
  </si>
  <si>
    <t xml:space="preserve">  B.    OSTALE USLUGE </t>
  </si>
  <si>
    <t xml:space="preserve">        Udruženje civilnih žrtava rata</t>
  </si>
  <si>
    <t xml:space="preserve">  A.    STRUČNE USLUGE </t>
  </si>
  <si>
    <t xml:space="preserve">        SABNOR</t>
  </si>
  <si>
    <t>0111</t>
  </si>
  <si>
    <t>0112</t>
  </si>
  <si>
    <t>0141</t>
  </si>
  <si>
    <t>1400</t>
  </si>
  <si>
    <t>0600</t>
  </si>
  <si>
    <t>0400</t>
  </si>
  <si>
    <t>0800</t>
  </si>
  <si>
    <t>0100</t>
  </si>
  <si>
    <t xml:space="preserve"> I  PRIHODI OD POREZA</t>
  </si>
  <si>
    <t xml:space="preserve">  II   NEPOREZNI PRIHODI </t>
  </si>
  <si>
    <t xml:space="preserve">  II.I. KAPITALNI PRIHODI</t>
  </si>
  <si>
    <t xml:space="preserve"> Plaće i naknade troškova zaposlenih  </t>
  </si>
  <si>
    <t>Kapitalni izdaci</t>
  </si>
  <si>
    <t>Otplate po kreditima</t>
  </si>
  <si>
    <t>Pozajmljivanja pojedincima</t>
  </si>
  <si>
    <t>C.Izdaci po osnovu  drugih sam.djelatnosti</t>
  </si>
  <si>
    <t xml:space="preserve">   Izdaci po osnovu.ug.o djelu i autor.djelu  </t>
  </si>
  <si>
    <t xml:space="preserve">   Izdaci za rad komisija</t>
  </si>
  <si>
    <t xml:space="preserve">   Posebna naknada na dohodak za zašt.</t>
  </si>
  <si>
    <t>Funkc. klasif.</t>
  </si>
  <si>
    <t xml:space="preserve">Prihodi od indirektnih poreza </t>
  </si>
  <si>
    <t>IV Izdaci za kamate</t>
  </si>
  <si>
    <t xml:space="preserve">   Izdaci za poreze i dopr.na dohod.i poseb.nak.</t>
  </si>
  <si>
    <t xml:space="preserve">        “Preporod” </t>
  </si>
  <si>
    <t>A. IZDVAJANJE ZA POLITIČKE SUBJEKTE</t>
  </si>
  <si>
    <t xml:space="preserve">    Izdaci za volonterski rad </t>
  </si>
  <si>
    <t>Budžet 2011</t>
  </si>
  <si>
    <t>Ostali porezi</t>
  </si>
  <si>
    <t>Ostali prihodi od imovine</t>
  </si>
  <si>
    <t>Administrativne takse</t>
  </si>
  <si>
    <t>Naknade za zemljište</t>
  </si>
  <si>
    <t>Naknade po osnovu prirodnih pogodnosti-renta</t>
  </si>
  <si>
    <t>Naknade za osig od požara</t>
  </si>
  <si>
    <t>Naknada za uređenje građ.zemljišta</t>
  </si>
  <si>
    <t>Naknada za korištenje građ. zemljišta</t>
  </si>
  <si>
    <t>Ukupni prihodi od legalizacije</t>
  </si>
  <si>
    <t>Naknada za uređenje zemljišta</t>
  </si>
  <si>
    <t>Naknada za postupak legalizacije</t>
  </si>
  <si>
    <t>Naknada za korištenje hidroakumulacionih objekata</t>
  </si>
  <si>
    <t>Ostale općinske naknade</t>
  </si>
  <si>
    <t>Naknada za zauzimnje javnih površina</t>
  </si>
  <si>
    <t>Komunalne takse</t>
  </si>
  <si>
    <t>Naknada za korišt.pod.premj.i katastra</t>
  </si>
  <si>
    <t>Nakn. za vršenje usluga iz obl.premj.i kata.</t>
  </si>
  <si>
    <t xml:space="preserve">Nakn.za upotrebu cesta                                 </t>
  </si>
  <si>
    <t>Posebna naknada za zaš. od prir.i dr.nes.</t>
  </si>
  <si>
    <t>Nakn.od pružanja ostalih usluga</t>
  </si>
  <si>
    <t>Neplanirane uplate</t>
  </si>
  <si>
    <t>Primljeni tekući transferi od Države</t>
  </si>
  <si>
    <t>Primljeni tekući transferi od Federacije</t>
  </si>
  <si>
    <t xml:space="preserve"> III  Tekući transferi (potpore, grantovi)</t>
  </si>
  <si>
    <t xml:space="preserve">  Bruto plate i naknade  </t>
  </si>
  <si>
    <t xml:space="preserve">  Nakn.tr.zap.(topli obrok, prevoz,smj.regres ...)</t>
  </si>
  <si>
    <t>Izdaci za centralno grijanje</t>
  </si>
  <si>
    <t xml:space="preserve">Putni troškovi zaposlenika                              </t>
  </si>
  <si>
    <t>Izdaci za energiju-općine</t>
  </si>
  <si>
    <t>Izdaci za javnu rasvjetu</t>
  </si>
  <si>
    <t xml:space="preserve">  II    TEKUĆI TRANSFERI I DRUGI TEKUĆI RASHODI</t>
  </si>
  <si>
    <t>Urgentne socijalne pomoći</t>
  </si>
  <si>
    <t>Subvencije boračkoj populaciji</t>
  </si>
  <si>
    <t>Tekući transferi neprofitnim organizacijama</t>
  </si>
  <si>
    <t>Tekući transferi vjerskim zajednicama</t>
  </si>
  <si>
    <t>Subvencije  javnim ustanovama i javnim preduzećima</t>
  </si>
  <si>
    <t>Subvencije za zapošljavanje invalidnih osoba</t>
  </si>
  <si>
    <t>Tekući transfer za izbore</t>
  </si>
  <si>
    <t>Naknade za povrat više ili pogrešno uplaćenih sredstava</t>
  </si>
  <si>
    <t xml:space="preserve">  III KAPITALNI TRANSFERI</t>
  </si>
  <si>
    <t>Projekti koje sufinansir. drugi subjekti</t>
  </si>
  <si>
    <t>Kamate za izgrad.vodovoda Lug</t>
  </si>
  <si>
    <t xml:space="preserve"> Krediti  za mali biznis iz revolving sredstava</t>
  </si>
  <si>
    <t xml:space="preserve"> Krediti za stambeno zbrinj.borač.pop.iz rev.sr.</t>
  </si>
  <si>
    <t>Otplata kredita za vodovod Lug</t>
  </si>
  <si>
    <t>Otplata kredita za sportsku dvoranu</t>
  </si>
  <si>
    <t xml:space="preserve"> Izdaci za stručno obrazovanje zaposl.</t>
  </si>
  <si>
    <t xml:space="preserve"> Članarina Savez općina, REDAH i drugi</t>
  </si>
  <si>
    <t>Obiljež.vjer. i drž. praznika</t>
  </si>
  <si>
    <t>Usluge reprezentacije</t>
  </si>
  <si>
    <t>Ostale različite usluge</t>
  </si>
  <si>
    <t>Usluge tehn.prijema.i upot.doz.</t>
  </si>
  <si>
    <t xml:space="preserve"> JU Dječije obdanište “Pčelica” </t>
  </si>
  <si>
    <t xml:space="preserve"> JU Muzej "Bitka za ranjenike"                         </t>
  </si>
  <si>
    <t xml:space="preserve"> JU Dom za stara iznemogla lica</t>
  </si>
  <si>
    <t xml:space="preserve"> Osnovna škola-materijalni troškovi</t>
  </si>
  <si>
    <t xml:space="preserve"> JP RTV Jablanica</t>
  </si>
  <si>
    <t xml:space="preserve"> JU Centar za socijalni rad</t>
  </si>
  <si>
    <t xml:space="preserve"> Općinsko  Javno pravobranilaštvo</t>
  </si>
  <si>
    <t xml:space="preserve"> SDA </t>
  </si>
  <si>
    <t>SDP</t>
  </si>
  <si>
    <t>S BiH</t>
  </si>
  <si>
    <t xml:space="preserve"> Nezavisni vijećnik Čilić Idriz</t>
  </si>
  <si>
    <t xml:space="preserve"> Nezavisni vijećnik Kukolj Safet.</t>
  </si>
  <si>
    <t xml:space="preserve"> Koalicija LDS-SDU </t>
  </si>
  <si>
    <t xml:space="preserve"> Nezavisna vijećnica Mesarević Rukija</t>
  </si>
  <si>
    <t xml:space="preserve"> HDZ</t>
  </si>
  <si>
    <t xml:space="preserve"> SP</t>
  </si>
  <si>
    <t>BPS</t>
  </si>
  <si>
    <t>Samostalni vijećnik Remzo Ćosić</t>
  </si>
  <si>
    <t>Naknada za rentu</t>
  </si>
  <si>
    <t>Naknada po osnovu tehničkog prijema</t>
  </si>
  <si>
    <t>Primljene otplate od pozajmlj.pojedincima</t>
  </si>
  <si>
    <t>Usluge objavljivanja tendera i oglasa</t>
  </si>
  <si>
    <t>Projekti civilne zaštite</t>
  </si>
  <si>
    <t>Tekući transferi RTV-u Jablanica-zakup i dozvole</t>
  </si>
  <si>
    <t>ANALITIKA KONTA    613900-UGOVORENE I DRUGE POSEBNE USLUGE</t>
  </si>
  <si>
    <t>Nerealizovani ugovori po projektima iz preth. godine</t>
  </si>
  <si>
    <t>Troškovi obiljež. dana Općine</t>
  </si>
  <si>
    <t>Bilans rashoda</t>
  </si>
  <si>
    <t>Subvencije za zapošljavanje pripravnika i volontera</t>
  </si>
  <si>
    <t>Usluge izrade suvenira za bratske općine i druge goste</t>
  </si>
  <si>
    <t>Subvencija UG "Glavatica" -za nakn.za korišt.voda</t>
  </si>
  <si>
    <t>Ostala uređenja zemljišta</t>
  </si>
  <si>
    <t>Subvencije JKP"Jablanica"- program održ. javnih i zelenih površina</t>
  </si>
  <si>
    <t>ANALITIKA KONTA   614400 - SUBVENCIJE  JAVNIM  USTANOVAMA I JAVNIM PREDUZEĆIMA</t>
  </si>
  <si>
    <t>ANALITIKA KONTA 614300 - TEKUĆI TRANSFERI NEPROFITNIM ORGANIZACIJAMA</t>
  </si>
  <si>
    <t xml:space="preserve">  B.    TRANSFERI UDRUŽENJ.GRAĐANA., SPORTSKIM, KULTURNO- UMJ. DRUŠT. I DRUGIM ORGANIZACIJAMA</t>
  </si>
  <si>
    <t>1398</t>
  </si>
  <si>
    <t>Porez na dohodak</t>
  </si>
  <si>
    <t>Izvršenje sudskih presuda i rješenja o izvršenju</t>
  </si>
  <si>
    <t xml:space="preserve">  U K U P N O:  A + B + C</t>
  </si>
  <si>
    <t xml:space="preserve">        Narodna kuhinja - MDD Merhamet</t>
  </si>
  <si>
    <t>Kamata po kreditu za izgrad.sport.dvorane</t>
  </si>
  <si>
    <t>Izdaci za komunikaciju i komun.usluge</t>
  </si>
  <si>
    <t xml:space="preserve">Nabavka materijala                   </t>
  </si>
  <si>
    <t>Izdaci za usluge prevoza i goriva</t>
  </si>
  <si>
    <t>Izdaci za tekuće održavanje</t>
  </si>
  <si>
    <t>Ulaganje u sanaciju cesta</t>
  </si>
  <si>
    <t>Izdaci  osiguranja,bankarskih usluga i platnog prometa</t>
  </si>
  <si>
    <t>Ugovorene i druge posebne usluge</t>
  </si>
  <si>
    <t>B - RASHODI I IZDACI</t>
  </si>
  <si>
    <t>Rebalans III-2012</t>
  </si>
  <si>
    <t>PRIHODI:  1.</t>
  </si>
  <si>
    <t>Prihodi od koncesione naknade</t>
  </si>
  <si>
    <t xml:space="preserve"> Stručne usluge (održ. softvera i sl.)</t>
  </si>
  <si>
    <t xml:space="preserve">        Udruženje gorska služba spašavanja- stanica Jablanica</t>
  </si>
  <si>
    <t>A - PRIHODI I PRIMICI</t>
  </si>
  <si>
    <t xml:space="preserve">Bilans prihoda </t>
  </si>
  <si>
    <t>RASHODI:2.</t>
  </si>
  <si>
    <t>615000
820000</t>
  </si>
  <si>
    <t>ANALITIKA KONTA 611200-Naknade troškova zaposlenih</t>
  </si>
  <si>
    <t>Naknada za korištenje godišnjeg odmora</t>
  </si>
  <si>
    <t>Naknada za prevoz na posao i sa posla</t>
  </si>
  <si>
    <t>UKUPNO</t>
  </si>
  <si>
    <t>Naknada  za topli obrok</t>
  </si>
  <si>
    <t>Pomoć radnicima usljed smrti i bolesti</t>
  </si>
  <si>
    <t xml:space="preserve">Otpremnine u penziju </t>
  </si>
  <si>
    <t xml:space="preserve">        Projekti mladih-LOD metodologija</t>
  </si>
  <si>
    <t xml:space="preserve">        Projekti NVO- LOD metodologija</t>
  </si>
  <si>
    <t>Primljeni tekući transferi od HNK</t>
  </si>
  <si>
    <t>Broj radnika</t>
  </si>
  <si>
    <t xml:space="preserve">   Izdaci za naknade vijeć.komisijama i član.savjeta MZ</t>
  </si>
  <si>
    <t>III.I.I. Projekti iz oblasti LER-a</t>
  </si>
  <si>
    <t>III.I.Prioritetni projekti iz integralne  strategije razvoja</t>
  </si>
  <si>
    <t>III.I.II. Projekti društveni razvoj</t>
  </si>
  <si>
    <t>Podrška paraplegičarima</t>
  </si>
  <si>
    <t>III.I.III. Projekti okoliša</t>
  </si>
  <si>
    <t>Edukacija poljoprivrednika o pravilnoj obradi zemlje</t>
  </si>
  <si>
    <t>Edukacija o prirodnom i kulturno-historijskom  nasljeđu</t>
  </si>
  <si>
    <t>Poticanje industrijske proizvodnje (prerada i obrada kamena i sl)</t>
  </si>
  <si>
    <t>Poticanje obrta</t>
  </si>
  <si>
    <t>Razvoj Start-up i mladih preduzeća</t>
  </si>
  <si>
    <t>Sufinansiranje zajedničkog nastupa na sajmovima</t>
  </si>
  <si>
    <t>Poticanje trgovine, turizma i ugostiteljstva</t>
  </si>
  <si>
    <t>Uređenje puteva u MZ-a (građevinski materijal)</t>
  </si>
  <si>
    <t xml:space="preserve">Zamjena rasvjetnih tijela na mreži  javne rasvjete, održavanje </t>
  </si>
  <si>
    <t>III.I.IV. Ostali projekti-ostali kapitalni izdaci</t>
  </si>
  <si>
    <t>Podrška sugrađanima (hemodijaliza) za obezbjeđenje medik.</t>
  </si>
  <si>
    <t>Komunalna naknada</t>
  </si>
  <si>
    <t xml:space="preserve">         Udruženje Roma</t>
  </si>
  <si>
    <t>Planiranje, izgradnja i rekonst. društ. prostorija, sport. i dj.igral.</t>
  </si>
  <si>
    <t xml:space="preserve">Usaglašavanje postojećih regulacionih planova sa UP </t>
  </si>
  <si>
    <t>Sanacija divljih deponija na području općine Jablanica</t>
  </si>
  <si>
    <t xml:space="preserve">        Transfer za sport</t>
  </si>
  <si>
    <t>Uređenje dvorišta</t>
  </si>
  <si>
    <t>Rekonstrukcija puta Šanica</t>
  </si>
  <si>
    <t>Subvencije JKP"Jablanica"- odvoz smeća iz ruralnih područja</t>
  </si>
  <si>
    <t xml:space="preserve">        Transfer za mlade</t>
  </si>
  <si>
    <t>Izrada i donošenje programa poticaja organske proizvodnje</t>
  </si>
  <si>
    <t>Izdaci za tekuće održavanje vatrogasnih vozila</t>
  </si>
  <si>
    <t>Bosna i Hercegovina</t>
  </si>
  <si>
    <t>Federacija Bosne i Hercegovine</t>
  </si>
  <si>
    <t>Hercegovačko-neretvanski kanton</t>
  </si>
  <si>
    <t>OPĆINA JABLANICA</t>
  </si>
  <si>
    <t>Os.i sred. škola (finans.škol.i vanšk. aktiv, nagrade učenicima)</t>
  </si>
  <si>
    <t>Subvencije JKP- održavanje lokalnih puteva</t>
  </si>
  <si>
    <t>Subvencije JKP- održavanje javne rasvjete</t>
  </si>
  <si>
    <t xml:space="preserve">        Fondacija za očuvanje tekovina rata `92-`95 </t>
  </si>
  <si>
    <r>
      <t xml:space="preserve">  </t>
    </r>
    <r>
      <rPr>
        <b/>
        <sz val="9"/>
        <rFont val="Arial"/>
        <family val="2"/>
      </rPr>
      <t>II.II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Ostali neporezni prihodi</t>
    </r>
  </si>
  <si>
    <r>
      <t>V IZDACI</t>
    </r>
    <r>
      <rPr>
        <sz val="9"/>
        <rFont val="Arial"/>
        <family val="2"/>
      </rPr>
      <t xml:space="preserve"> </t>
    </r>
  </si>
  <si>
    <t xml:space="preserve">        Udruženje slijepih i slabovidnih osoba</t>
  </si>
  <si>
    <t xml:space="preserve">   Izdaci za rad komisija-uplaćeno od HNK</t>
  </si>
  <si>
    <t>Izrada i revizija projekata i nadzor</t>
  </si>
  <si>
    <t xml:space="preserve">Investiciona ulaganja  za implement. Strategije komunikacije    </t>
  </si>
  <si>
    <t>Rekonstrukcija postojećih i uspostava novih drvoreda</t>
  </si>
  <si>
    <t>Obnovljivi izvori energije - Izrada studije</t>
  </si>
  <si>
    <t>Podrška općine projektu eksploatacije i prerade željezne rude-izrada studije i promotivni materijal</t>
  </si>
  <si>
    <t>Mineralna vuna-kamena vuna kao izolacioni materijal u građevinarstvu-izrada studije i promotivni materijal</t>
  </si>
  <si>
    <t>Nagrade radnicima- vjerski i državni praznici</t>
  </si>
  <si>
    <t>Porez na platu (zaostale obaveze)</t>
  </si>
  <si>
    <t>Rekonstrukcija školskih i dr. objekata-sufinansiranje</t>
  </si>
  <si>
    <t>Primljeni tekući transferi od HNK za prevoz đaka</t>
  </si>
  <si>
    <t>JP Sportski centar doo Jablanica</t>
  </si>
  <si>
    <t>614000 615000</t>
  </si>
  <si>
    <t>Finansiranje izgradnje poslovnih zona-projektovanje, uređenje lokacije i sufinansiranje industrijskih zona</t>
  </si>
  <si>
    <t>Obilježavanje naseljenih mijesta, ulica i dr.-sufinansiranje</t>
  </si>
  <si>
    <t>Podrška pružanju specijalističkih usluga u DZ Jablanica</t>
  </si>
  <si>
    <t>Uređenje puta i rasvjete u podružnici Risovac</t>
  </si>
  <si>
    <t xml:space="preserve">Podrška  za prevoz učenika Srednje škole </t>
  </si>
  <si>
    <t>Podrška sugrađanima za prevoz djece sa  autizmom</t>
  </si>
  <si>
    <t>Nabavka udžbenika i školskog pribora za prvačiće</t>
  </si>
  <si>
    <t>Budžet 2018. godine</t>
  </si>
  <si>
    <t>Prikupljanje ,evidentiranje, dig.i arh.dok.mat. nemat.i kul.naslj</t>
  </si>
  <si>
    <t xml:space="preserve">        Transfer za udruženja od posebnog interesa</t>
  </si>
  <si>
    <t>Nabavka  opreme za vatr.jed. i Službu CZ</t>
  </si>
  <si>
    <t>Uređenje pristupnog puta za Sportsku dvoranu</t>
  </si>
  <si>
    <t xml:space="preserve">Ulaganja u opremu općine     </t>
  </si>
  <si>
    <t>Školarine i stipendije đacima i studentima</t>
  </si>
  <si>
    <t>Rekonstrukcija zgrade i izgradnja amfiteatra u ulici Branilaca grada za potrebe kulturnih aktivnosti i dr.</t>
  </si>
  <si>
    <t>Proširenje javne rasvjete na hidroakumulacionim područjima i dr.</t>
  </si>
  <si>
    <t>Uređenje saobraćajnice u naselju Podbrežje</t>
  </si>
  <si>
    <t>Uređenje puta u Podružnici Krstac</t>
  </si>
  <si>
    <t>Probijanje protiv požarnih puteva u MZ na području Općine</t>
  </si>
  <si>
    <t>Proširenje video nadzora u gradskom području</t>
  </si>
  <si>
    <t>Projekat za MZ Ostrožac - igralište Deponija</t>
  </si>
  <si>
    <t>Subvencije  za sistematski pregled učenika osnovne škole</t>
  </si>
  <si>
    <t>Subvencije za uplatu markica ZZO za socijalno ugrožene</t>
  </si>
  <si>
    <t>Subvencije za prekvalifikaciju mladih za obuku u IT sektoru</t>
  </si>
  <si>
    <t>Uređenje igrališta u naselju Baćina</t>
  </si>
  <si>
    <t>Urbanistički plan Ostrožac</t>
  </si>
  <si>
    <t>Rekonstrukcija lokalnog vodovoda Košćan -sufinansiranje</t>
  </si>
  <si>
    <t xml:space="preserve">        Udruženje logoraša Jablanica</t>
  </si>
  <si>
    <t xml:space="preserve">        Dobrovoljno vatrogasno društvo Jablanica</t>
  </si>
  <si>
    <t xml:space="preserve">Uređenje puteva u MZ Mirke  </t>
  </si>
  <si>
    <t>Subvencija za uplatu dopr. PIO-a radnika Amine radi odlaska u penziju</t>
  </si>
  <si>
    <t>Sufinans. NTV Hayat, MDD Merh.- podr. Izgr. kuća za sirom. i dr. pomoći</t>
  </si>
  <si>
    <t>Ekološki isplativa eksploa. kamena u slojevit. uslovima-izrada studije</t>
  </si>
  <si>
    <t>Rekonstr. lok.vod (G.Paprasko I i II, D.Paprasko,  Doljani i Zlate) - suf.</t>
  </si>
  <si>
    <t>Poveć. smješ. kapacit. u JU „Dom za stara i iznemogla lica“ - sufin.</t>
  </si>
  <si>
    <t>Grant od ostalih (HNK i dr.)</t>
  </si>
  <si>
    <t>Izdaci za PDV i drugi troškovi za uvoz donirane vatrogasne opreme</t>
  </si>
  <si>
    <t xml:space="preserve"> ZA  2019.  GODINU</t>
  </si>
  <si>
    <t>Izvršenje Budžeta za I-VI 2018. god</t>
  </si>
  <si>
    <t>Ind 6:4</t>
  </si>
  <si>
    <t>Budžet za 2019. godinu</t>
  </si>
  <si>
    <t>II.I.I. Projekti iz oblasti LER-a</t>
  </si>
  <si>
    <t>II.I.II. Projekti društveni razvoj</t>
  </si>
  <si>
    <t>II.I.III. Projekti okoliša</t>
  </si>
  <si>
    <t>Rekonstrukcija puta Ravna - Bijela-Tretište</t>
  </si>
  <si>
    <t>Regulacioni plan Gornja Kolonija</t>
  </si>
  <si>
    <t>Član1.</t>
  </si>
  <si>
    <t>Član 2.</t>
  </si>
  <si>
    <t>Član 3.</t>
  </si>
  <si>
    <t>OPĆINSKO  VIJEĆE</t>
  </si>
  <si>
    <t>PREDSJEDAVAJUĆI OV-a</t>
  </si>
  <si>
    <t>Zaštita izvorišta Šanica-sufinansiranje</t>
  </si>
  <si>
    <t>Podrška  tradicionalnoj poljoprivrednoj proizvodnji i podr. Proj. HELP</t>
  </si>
  <si>
    <t>Rekonstrukcija dijela zgrade Općine</t>
  </si>
  <si>
    <t>Izgradnja podzemne garaže Rasadnik-studija i projektovanje</t>
  </si>
  <si>
    <t>Recertifikacija i promocija BFC SEE cetrifikata</t>
  </si>
  <si>
    <t>Prevoz učenika OŠ- subvencioniranje</t>
  </si>
  <si>
    <t>Izdaci za održavanje stambenog fonda soc. stanovanja-subvencion.</t>
  </si>
  <si>
    <t>Izgradnja mrtvačnice-projektovanje i I faza</t>
  </si>
  <si>
    <t>Završni radovi na sportskoj dvorani</t>
  </si>
  <si>
    <t>Uređenje puta u MZ Donja Jablanica</t>
  </si>
  <si>
    <t>Osnaživanje položaja žena kroz podršku ženskom poduzetništvu</t>
  </si>
  <si>
    <t>Sanacija vodovodne mreže u MZ Slatina-sufinansiranje</t>
  </si>
  <si>
    <t>Uređenje igrališta u MZ Slatina</t>
  </si>
  <si>
    <t>Unapređenje rada  općinsk. Službi-sistem 48 i info. rada OV-a</t>
  </si>
  <si>
    <t>Recertifikacija ISO standard</t>
  </si>
  <si>
    <t>Rekonstrukcija vodovodne i kanalizacione mreže gradski vodovod i šire- projekat sufinansiranja i dr.</t>
  </si>
  <si>
    <t>615000   820000</t>
  </si>
  <si>
    <t>Vatrogasni dom-projektovanje</t>
  </si>
  <si>
    <t>Uređenja puteva i rasvjete u MZ Doljani-sufinansiranje</t>
  </si>
  <si>
    <t>Trg Alije Izetbegovića (uređenje lokacije)</t>
  </si>
  <si>
    <t>Rekonstrukcija autobuskih stajališta u MZ</t>
  </si>
  <si>
    <t>Veslački maraton i prateće manifestacije</t>
  </si>
  <si>
    <t>Nabavka zemljišta (redovna, ind zona, Jasen, Zlate i dr.)</t>
  </si>
  <si>
    <t>Rekonstrukcija ulice Proleterskih brigada i krug Stara kasarna-G.Kolonija</t>
  </si>
  <si>
    <t>Transfer za prevoz učenika dio koji subvencionira Ministarstvo obrazovanja-sufinansiranje</t>
  </si>
  <si>
    <t>Rekonstrukcija ulice Suljo Čilić-G. Kolonija</t>
  </si>
  <si>
    <t>Uređenje plaža na području Jablaničkog jezera, korito rijeke Neretve, Šanice i druge plaže</t>
  </si>
  <si>
    <t>Nastavak zamjene rasvjetnih tijela u MZ Jablanica I</t>
  </si>
  <si>
    <t>Zamjena rasvjetnih tijela u MZ Jablanica II</t>
  </si>
  <si>
    <t>II.I.IV. Ostali projekti</t>
  </si>
  <si>
    <t>UŽ Most - Jačanje kapaciteta žena u liderstvu</t>
  </si>
  <si>
    <t>UŽ Most - Manifestacija „Okusi Jablanice"</t>
  </si>
  <si>
    <t>SPU - Program razvoja agroturizma</t>
  </si>
  <si>
    <t xml:space="preserve">OKPIS - Izrada i provedba Godišnjeg kalendara pozorišnih predstava </t>
  </si>
  <si>
    <t>UPJ - Jačanje kapaciteta poslovnog inkubatora i klastera kamena</t>
  </si>
  <si>
    <t>Poticaji za MSP-a općine Jablanica</t>
  </si>
  <si>
    <t xml:space="preserve">UG Zelena Dolina  - Putevima bosanskih bogumila </t>
  </si>
  <si>
    <t>Uređenje kulturno-historijskog lokaliteta Lokve</t>
  </si>
  <si>
    <t>Obilježavanje historijskih datuma (NOB-e i oslobodilački rata 92-95)</t>
  </si>
  <si>
    <t xml:space="preserve">Centar za socijalni rad Jablanica - Savjetovalište i pomoć za djecu sa poteškoćama u razvoju, mlade i odrasle osobe izložene problemima nasilja, toksikomanije i delikvencije </t>
  </si>
  <si>
    <t>OKPIS - Edukacija mladih i organizacija OCD-a za pisanje prijedloga projekta</t>
  </si>
  <si>
    <t xml:space="preserve">OKPIS - Dnevni centar i produženi boravak djece </t>
  </si>
  <si>
    <t>II.I.Prioritetni projekti iz integralne  strategije razvoja i ostali projekti</t>
  </si>
  <si>
    <t>Revitalizacija zgrade i platoa Muzeja “Bitka za ranjenike na Neretvi”-sufin.</t>
  </si>
  <si>
    <t>Projekti Muzeja i dr. JU i JP čiji je osnivač Općina - sufin.</t>
  </si>
  <si>
    <t>Sanacija klizišta-sufin.</t>
  </si>
  <si>
    <t>Uređenje puta, vodo i kanalizaciona mreža u naselju Zlate-sufin.</t>
  </si>
  <si>
    <t>Rekonstrukcija ulice Granitova-sufin.</t>
  </si>
  <si>
    <t>Uređenje Gradskog parka -sufin.</t>
  </si>
  <si>
    <t xml:space="preserve">Održ. uređaja za prečišć. otp. voda Ostrožac, D.Paprasko (sufin. JKP) </t>
  </si>
  <si>
    <t>Uređenje puta u MZ Glogošnica</t>
  </si>
  <si>
    <t>Kamate za poslovnu zonu Unis, pomoćno igralište i druge sportske objekte</t>
  </si>
  <si>
    <t>Izgradnja pomoćnog fudbalskog igrališa i drugih sportskih sadržaja</t>
  </si>
  <si>
    <t>Grant sredstva za pokriće obaveza FK Turbina Jablanica</t>
  </si>
  <si>
    <t>Promocija aktivnosti Jablaničkog ljeta</t>
  </si>
  <si>
    <t>OKC „UrbanArt“ Jablanica - Rock Maraton Demo Fest</t>
  </si>
  <si>
    <t xml:space="preserve">Razvijene MZ </t>
  </si>
  <si>
    <t>Podrška razvoju turizma- promocija, sajmovi i saradnja sa partnerima u proj.</t>
  </si>
  <si>
    <t>Izrada i donoš. reg.plan. posl.zona i dr.(D.Jablanica , Jarišta  i dr.)</t>
  </si>
  <si>
    <t xml:space="preserve">Uređenje saobrać. do harema Jasen, partera Zgrade  soc. stan. i dr.           </t>
  </si>
  <si>
    <t xml:space="preserve">Pomoć u prehrani djeteta do 6.mj.i dod.prehrana za majke dojilje </t>
  </si>
  <si>
    <t>Rekonstrukcija kino dvorane u Jablanici - I faza -sufinansiranje</t>
  </si>
  <si>
    <t xml:space="preserve">Projekat CEB II- zgrada socijalnog stanovanja- sufinansiranje </t>
  </si>
  <si>
    <t>Zaštita škarpe lokalne saobraćajnice u naselju Lug</t>
  </si>
  <si>
    <t>Uređenje Trga oslobođenja- I faza</t>
  </si>
  <si>
    <t>Posebni psihosocijalni tretman trudnica i bračnih partnera koji žele djecu</t>
  </si>
  <si>
    <t>Projekat rekonstr.spomen kompleksa Muzej "Bitka za ranjenike na Neretvi"-sufin.</t>
  </si>
  <si>
    <t>Mate Mijić, ing. stroj.</t>
  </si>
  <si>
    <t xml:space="preserve">Kapitalni izdaci po Zak. Parl. FBiH </t>
  </si>
  <si>
    <t>OKC "Urban art"  Jablanica - IT centar</t>
  </si>
  <si>
    <t>ODLUKU O IZMJENAMA I DOPUNAMA  BUDŽETA - PRORAČUNA  OPĆINE JABLANICA</t>
  </si>
  <si>
    <t>Budžet 2019. godine</t>
  </si>
  <si>
    <t>Izmjene i dopune Budžeta za 2019. god.</t>
  </si>
  <si>
    <t>Razlika</t>
  </si>
  <si>
    <t>Ind 5:4</t>
  </si>
  <si>
    <t>Izmjene i dopune Budžeta - Proračuna Općine Jablanica za 2019. godinu, analitički navedene u članu 1. ove Odluke postaju sastavni dio Budžeta - Proračuna Općine  Jablanica za 2019. godinu, dok ostale stavke ostaju iste.</t>
  </si>
  <si>
    <t>VI Pokriće deficita iz 2015</t>
  </si>
  <si>
    <t>VII    TEKUĆA REZERVA</t>
  </si>
  <si>
    <t>UKUPNI IZDACI ( I+II+III+IV+V+VI+VII)</t>
  </si>
  <si>
    <t>Rekonstrukcija objekata uništenih požarom i sl.</t>
  </si>
  <si>
    <t>Uređenje ulice Komune Vejle - sufinansiranje</t>
  </si>
  <si>
    <t>Uređenje parking prostora uz Fudbalsko igralište</t>
  </si>
  <si>
    <t>Subvencije JKP "Jablanica" - za rekonstrukciju i proširenje vod. i kan. mreže</t>
  </si>
  <si>
    <t>Završetak radova na rekonstrukciji objekta "Zgrada Preporoda"</t>
  </si>
  <si>
    <t>Ugradnja javne rasvjete uz put prema Sportskoj dvorani</t>
  </si>
  <si>
    <t>Tekući transferi za sufinans. EU projekata, projekata viših nivoa vlasti i NVO</t>
  </si>
  <si>
    <t xml:space="preserve">Studija opravdanosti izgradnje poslovnih zona </t>
  </si>
  <si>
    <t>Primici od prodaje stanova, zemljišta i dr.</t>
  </si>
  <si>
    <t>Jačanje kapaciteta turističke zajednice, turističkih agencija i dr.</t>
  </si>
  <si>
    <t xml:space="preserve">Studija za poboljšanje uslova u oblasti sporta za period 2019-2023 </t>
  </si>
  <si>
    <t>Podrška za prevoz građana - vanredni prevozi</t>
  </si>
  <si>
    <t>Otplata kredita za poslovnu zonu Granit</t>
  </si>
  <si>
    <t>Finansiranje poslovne zone "Granit"</t>
  </si>
  <si>
    <t>Kamate za poslovnu zonu Granit</t>
  </si>
  <si>
    <t>IV Primljeni kapitalni transferi</t>
  </si>
  <si>
    <t xml:space="preserve"> V Prihodi po osnovu zaostalih obaveza </t>
  </si>
  <si>
    <t xml:space="preserve">  VI Kapitalni primici</t>
  </si>
  <si>
    <t>VI.II. Primici od domaćih finans. institucija za finans. kapitalne invest. UNIS</t>
  </si>
  <si>
    <t>VI.I. Primici od domaćih finans institucija za finans. Poslovne zone Granit</t>
  </si>
  <si>
    <t>U članu 2. Budžeta-Proeačuna Općine Jablanica za 2019. godinu (Sl. Glasnik br.9/18) u odjeljcima A i B prihodi i primici i rashodi i izdaci pojedine stavke se mijenjaju i glase:</t>
  </si>
  <si>
    <t>Odluka o izmjenama i dopunama  Budžeta- Proračuna Općine Jablanica za 2019. godinu stupa na snagu danom  donošenja, a objavit će se u Službenom glasniku Općine Jablanica</t>
  </si>
  <si>
    <t>Prihodi od zakupa  nekretnina u vlasništvu Općine</t>
  </si>
  <si>
    <t>Broj: 02-02-1094-4 /19 -VS</t>
  </si>
  <si>
    <t>Jablanica,23.04.2019. godine</t>
  </si>
  <si>
    <t xml:space="preserve">Na osnovu člana 37. i 38.  Zakona o Budžetima - Proračunima u Federaciji BiH ("Službene novine Federacije BiH", broj: 102/13,9/14,13/14,  8/15, 91/15 , 102/15,  104/16, 5/18 i 11/19), člana 17. Zakona o principima lokalne samouprave u F BiH ("Sl. novine F BiH " broj 49/06 i 51/09) i člana 18. i 22.   Statuta Općine Jablanica  ("Službeni glasnik Općine Jablanica",  broj: 2/09 i 8/16) Općinsko vijeće  na  vanrednoj sjednici  održanoj dana 23.04.2019. godine     d o n o s i  </t>
  </si>
</sst>
</file>

<file path=xl/styles.xml><?xml version="1.0" encoding="utf-8"?>
<styleSheet xmlns="http://schemas.openxmlformats.org/spreadsheetml/2006/main">
  <numFmts count="5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.000"/>
    <numFmt numFmtId="181" formatCode="#,##0.0"/>
    <numFmt numFmtId="182" formatCode="0.0"/>
    <numFmt numFmtId="183" formatCode="0.00;[Red]0.00"/>
    <numFmt numFmtId="184" formatCode="#,##0;[Red]#,##0"/>
    <numFmt numFmtId="185" formatCode="#,##0.00\ &quot;KM&quot;;[Red]#,##0.00\ &quot;KM&quot;"/>
    <numFmt numFmtId="186" formatCode="#,##0.00;[Red]#,##0.00"/>
    <numFmt numFmtId="187" formatCode="#,##0.00_ ;\-#,##0.00\ 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[$-41A]dd\.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0.00000000"/>
    <numFmt numFmtId="198" formatCode="0.000000"/>
    <numFmt numFmtId="199" formatCode="0.00000"/>
    <numFmt numFmtId="200" formatCode="0.0000"/>
    <numFmt numFmtId="201" formatCode="0.000"/>
    <numFmt numFmtId="202" formatCode="_-* #,##0.0000_-;\-* #,##0.0000_-;_-* &quot;-&quot;??_-;_-@_-"/>
    <numFmt numFmtId="203" formatCode="0_ ;\-0\ "/>
    <numFmt numFmtId="204" formatCode="#,##0_ ;\-#,##0\ "/>
    <numFmt numFmtId="205" formatCode="0;[Red]0"/>
    <numFmt numFmtId="206" formatCode="0.00_ ;\-0.00\ "/>
    <numFmt numFmtId="207" formatCode="#,##0\ &quot;kn&quot;"/>
    <numFmt numFmtId="208" formatCode="#,##0.0_ ;\-#,##0.0\ "/>
    <numFmt numFmtId="209" formatCode="_(* #,##0.00_);_(* \(#,##0.00\);_(* &quot;-&quot;??_);_(@_)"/>
    <numFmt numFmtId="210" formatCode="_(* #,##0_);_(* \(#,##0\);_(* &quot;-&quot;_);_(@_)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0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204" fontId="7" fillId="33" borderId="10" xfId="0" applyNumberFormat="1" applyFont="1" applyFill="1" applyBorder="1" applyAlignment="1">
      <alignment/>
    </xf>
    <xf numFmtId="20" fontId="2" fillId="33" borderId="10" xfId="0" applyNumberFormat="1" applyFont="1" applyFill="1" applyBorder="1" applyAlignment="1">
      <alignment/>
    </xf>
    <xf numFmtId="187" fontId="7" fillId="33" borderId="10" xfId="42" applyNumberFormat="1" applyFont="1" applyFill="1" applyBorder="1" applyAlignment="1">
      <alignment horizontal="right"/>
    </xf>
    <xf numFmtId="20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20" fontId="2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87" fontId="2" fillId="33" borderId="10" xfId="0" applyNumberFormat="1" applyFont="1" applyFill="1" applyBorder="1" applyAlignment="1">
      <alignment/>
    </xf>
    <xf numFmtId="20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79" fontId="2" fillId="33" borderId="10" xfId="42" applyFont="1" applyFill="1" applyBorder="1" applyAlignment="1">
      <alignment horizontal="right"/>
    </xf>
    <xf numFmtId="179" fontId="7" fillId="33" borderId="10" xfId="42" applyFont="1" applyFill="1" applyBorder="1" applyAlignment="1">
      <alignment horizontal="right"/>
    </xf>
    <xf numFmtId="49" fontId="7" fillId="33" borderId="10" xfId="42" applyNumberFormat="1" applyFont="1" applyFill="1" applyBorder="1" applyAlignment="1">
      <alignment/>
    </xf>
    <xf numFmtId="179" fontId="7" fillId="33" borderId="10" xfId="42" applyFont="1" applyFill="1" applyBorder="1" applyAlignment="1">
      <alignment/>
    </xf>
    <xf numFmtId="187" fontId="7" fillId="33" borderId="10" xfId="42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49" fontId="2" fillId="33" borderId="10" xfId="42" applyNumberFormat="1" applyFont="1" applyFill="1" applyBorder="1" applyAlignment="1">
      <alignment horizontal="center"/>
    </xf>
    <xf numFmtId="179" fontId="2" fillId="33" borderId="10" xfId="42" applyFont="1" applyFill="1" applyBorder="1" applyAlignment="1">
      <alignment/>
    </xf>
    <xf numFmtId="187" fontId="2" fillId="33" borderId="10" xfId="42" applyNumberFormat="1" applyFont="1" applyFill="1" applyBorder="1" applyAlignment="1">
      <alignment horizontal="right"/>
    </xf>
    <xf numFmtId="204" fontId="2" fillId="33" borderId="10" xfId="42" applyNumberFormat="1" applyFont="1" applyFill="1" applyBorder="1" applyAlignment="1">
      <alignment horizontal="right"/>
    </xf>
    <xf numFmtId="187" fontId="2" fillId="33" borderId="10" xfId="42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179" fontId="2" fillId="33" borderId="11" xfId="42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42" applyNumberFormat="1" applyFont="1" applyFill="1" applyBorder="1" applyAlignment="1">
      <alignment/>
    </xf>
    <xf numFmtId="179" fontId="7" fillId="33" borderId="10" xfId="42" applyNumberFormat="1" applyFont="1" applyFill="1" applyBorder="1" applyAlignment="1">
      <alignment/>
    </xf>
    <xf numFmtId="49" fontId="7" fillId="33" borderId="10" xfId="42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49" fontId="2" fillId="33" borderId="10" xfId="42" applyNumberFormat="1" applyFont="1" applyFill="1" applyBorder="1" applyAlignment="1">
      <alignment horizontal="center" vertical="center"/>
    </xf>
    <xf numFmtId="179" fontId="2" fillId="33" borderId="10" xfId="42" applyFont="1" applyFill="1" applyBorder="1" applyAlignment="1">
      <alignment vertical="center"/>
    </xf>
    <xf numFmtId="187" fontId="2" fillId="33" borderId="10" xfId="42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center" wrapText="1"/>
    </xf>
    <xf numFmtId="49" fontId="7" fillId="33" borderId="10" xfId="42" applyNumberFormat="1" applyFont="1" applyFill="1" applyBorder="1" applyAlignment="1">
      <alignment horizontal="center" vertical="top"/>
    </xf>
    <xf numFmtId="179" fontId="7" fillId="33" borderId="10" xfId="42" applyFont="1" applyFill="1" applyBorder="1" applyAlignment="1">
      <alignment vertical="top"/>
    </xf>
    <xf numFmtId="187" fontId="7" fillId="33" borderId="10" xfId="42" applyNumberFormat="1" applyFont="1" applyFill="1" applyBorder="1" applyAlignment="1">
      <alignment horizontal="right" vertical="center"/>
    </xf>
    <xf numFmtId="49" fontId="2" fillId="33" borderId="10" xfId="42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49" fontId="7" fillId="33" borderId="0" xfId="42" applyNumberFormat="1" applyFont="1" applyFill="1" applyBorder="1" applyAlignment="1">
      <alignment horizontal="center"/>
    </xf>
    <xf numFmtId="179" fontId="7" fillId="33" borderId="0" xfId="42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vertical="center"/>
    </xf>
    <xf numFmtId="204" fontId="2" fillId="33" borderId="10" xfId="42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49" fontId="2" fillId="33" borderId="0" xfId="42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179" fontId="7" fillId="33" borderId="10" xfId="42" applyFont="1" applyFill="1" applyBorder="1" applyAlignment="1">
      <alignment wrapText="1"/>
    </xf>
    <xf numFmtId="187" fontId="7" fillId="33" borderId="10" xfId="42" applyNumberFormat="1" applyFont="1" applyFill="1" applyBorder="1" applyAlignment="1">
      <alignment wrapText="1"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187" fontId="7" fillId="33" borderId="13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49" fontId="2" fillId="33" borderId="10" xfId="42" applyNumberFormat="1" applyFont="1" applyFill="1" applyBorder="1" applyAlignment="1">
      <alignment horizontal="center" vertical="top"/>
    </xf>
    <xf numFmtId="179" fontId="2" fillId="33" borderId="10" xfId="42" applyFont="1" applyFill="1" applyBorder="1" applyAlignment="1">
      <alignment vertical="top"/>
    </xf>
    <xf numFmtId="187" fontId="45" fillId="33" borderId="10" xfId="42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center" wrapText="1"/>
    </xf>
    <xf numFmtId="187" fontId="2" fillId="33" borderId="10" xfId="0" applyNumberFormat="1" applyFont="1" applyFill="1" applyBorder="1" applyAlignment="1">
      <alignment horizontal="right"/>
    </xf>
    <xf numFmtId="4" fontId="46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49" fontId="2" fillId="34" borderId="10" xfId="42" applyNumberFormat="1" applyFont="1" applyFill="1" applyBorder="1" applyAlignment="1">
      <alignment horizontal="center"/>
    </xf>
    <xf numFmtId="179" fontId="2" fillId="34" borderId="10" xfId="42" applyFont="1" applyFill="1" applyBorder="1" applyAlignment="1">
      <alignment/>
    </xf>
    <xf numFmtId="187" fontId="2" fillId="34" borderId="10" xfId="42" applyNumberFormat="1" applyFont="1" applyFill="1" applyBorder="1" applyAlignment="1">
      <alignment horizontal="right"/>
    </xf>
    <xf numFmtId="204" fontId="2" fillId="34" borderId="10" xfId="42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179" fontId="2" fillId="34" borderId="10" xfId="42" applyFont="1" applyFill="1" applyBorder="1" applyAlignment="1">
      <alignment horizontal="right"/>
    </xf>
    <xf numFmtId="20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20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20" fontId="2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20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abSelected="1" zoomScale="106" zoomScaleNormal="106" zoomScaleSheetLayoutView="100" workbookViewId="0" topLeftCell="A185">
      <selection activeCell="A2" sqref="A2:I6"/>
    </sheetView>
  </sheetViews>
  <sheetFormatPr defaultColWidth="9.140625" defaultRowHeight="12.75"/>
  <cols>
    <col min="1" max="1" width="7.421875" style="30" customWidth="1"/>
    <col min="2" max="2" width="60.421875" style="30" customWidth="1"/>
    <col min="3" max="3" width="6.7109375" style="30" customWidth="1"/>
    <col min="4" max="4" width="14.8515625" style="31" hidden="1" customWidth="1"/>
    <col min="5" max="5" width="14.8515625" style="31" customWidth="1"/>
    <col min="6" max="6" width="13.140625" style="31" hidden="1" customWidth="1"/>
    <col min="7" max="7" width="16.28125" style="31" customWidth="1"/>
    <col min="8" max="8" width="14.8515625" style="31" customWidth="1"/>
    <col min="9" max="9" width="8.140625" style="31" customWidth="1"/>
    <col min="10" max="16384" width="9.140625" style="30" customWidth="1"/>
  </cols>
  <sheetData>
    <row r="1" spans="8:9" ht="20.25" customHeight="1" hidden="1">
      <c r="H1" s="151"/>
      <c r="I1" s="151"/>
    </row>
    <row r="2" spans="1:9" ht="12" customHeight="1">
      <c r="A2" s="146" t="s">
        <v>382</v>
      </c>
      <c r="B2" s="146"/>
      <c r="C2" s="146"/>
      <c r="D2" s="146"/>
      <c r="E2" s="146"/>
      <c r="F2" s="146"/>
      <c r="G2" s="146"/>
      <c r="H2" s="146"/>
      <c r="I2" s="146"/>
    </row>
    <row r="3" spans="1:9" ht="12" customHeight="1">
      <c r="A3" s="146"/>
      <c r="B3" s="146"/>
      <c r="C3" s="146"/>
      <c r="D3" s="146"/>
      <c r="E3" s="146"/>
      <c r="F3" s="146"/>
      <c r="G3" s="146"/>
      <c r="H3" s="146"/>
      <c r="I3" s="146"/>
    </row>
    <row r="4" spans="1:9" ht="12" customHeight="1">
      <c r="A4" s="146"/>
      <c r="B4" s="146"/>
      <c r="C4" s="146"/>
      <c r="D4" s="146"/>
      <c r="E4" s="146"/>
      <c r="F4" s="146"/>
      <c r="G4" s="146"/>
      <c r="H4" s="146"/>
      <c r="I4" s="146"/>
    </row>
    <row r="5" spans="1:9" ht="12" customHeight="1">
      <c r="A5" s="146"/>
      <c r="B5" s="146"/>
      <c r="C5" s="146"/>
      <c r="D5" s="146"/>
      <c r="E5" s="146"/>
      <c r="F5" s="146"/>
      <c r="G5" s="146"/>
      <c r="H5" s="146"/>
      <c r="I5" s="146"/>
    </row>
    <row r="6" spans="1:9" ht="10.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12">
      <c r="A7" s="32"/>
      <c r="B7" s="32"/>
      <c r="C7" s="32"/>
      <c r="D7" s="32"/>
      <c r="E7" s="32"/>
      <c r="F7" s="32"/>
      <c r="G7" s="32"/>
      <c r="H7" s="151"/>
      <c r="I7" s="151"/>
    </row>
    <row r="8" spans="1:9" ht="15.75" customHeight="1">
      <c r="A8" s="155" t="s">
        <v>348</v>
      </c>
      <c r="B8" s="155"/>
      <c r="C8" s="155"/>
      <c r="D8" s="155"/>
      <c r="E8" s="155"/>
      <c r="F8" s="155"/>
      <c r="G8" s="155"/>
      <c r="H8" s="155"/>
      <c r="I8" s="155"/>
    </row>
    <row r="9" spans="1:9" ht="12">
      <c r="A9" s="142" t="s">
        <v>264</v>
      </c>
      <c r="B9" s="142"/>
      <c r="C9" s="142"/>
      <c r="D9" s="142"/>
      <c r="E9" s="142"/>
      <c r="F9" s="142"/>
      <c r="G9" s="142"/>
      <c r="H9" s="142"/>
      <c r="I9" s="142"/>
    </row>
    <row r="10" spans="1:9" ht="12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1.25" customHeight="1">
      <c r="A11" s="151" t="s">
        <v>273</v>
      </c>
      <c r="B11" s="151"/>
      <c r="C11" s="151"/>
      <c r="D11" s="151"/>
      <c r="E11" s="151"/>
      <c r="F11" s="151"/>
      <c r="G11" s="151"/>
      <c r="H11" s="151"/>
      <c r="I11" s="151"/>
    </row>
    <row r="12" spans="1:9" ht="27.75" customHeight="1">
      <c r="A12" s="146" t="s">
        <v>377</v>
      </c>
      <c r="B12" s="146"/>
      <c r="C12" s="146"/>
      <c r="D12" s="146"/>
      <c r="E12" s="146"/>
      <c r="F12" s="146"/>
      <c r="G12" s="146"/>
      <c r="H12" s="146"/>
      <c r="I12" s="146"/>
    </row>
    <row r="13" spans="1:9" ht="6" customHeight="1" hidden="1">
      <c r="A13" s="144"/>
      <c r="B13" s="144"/>
      <c r="C13" s="144"/>
      <c r="D13" s="144"/>
      <c r="E13" s="144"/>
      <c r="F13" s="144"/>
      <c r="G13" s="144"/>
      <c r="H13" s="144"/>
      <c r="I13" s="144"/>
    </row>
    <row r="14" spans="1:9" ht="24" customHeight="1">
      <c r="A14" s="144"/>
      <c r="B14" s="144"/>
      <c r="C14" s="144"/>
      <c r="D14" s="144"/>
      <c r="E14" s="144"/>
      <c r="F14" s="144"/>
      <c r="G14" s="34"/>
      <c r="H14" s="34"/>
      <c r="I14" s="34"/>
    </row>
    <row r="15" spans="1:9" ht="3.75" customHeight="1">
      <c r="A15" s="35"/>
      <c r="B15" s="35"/>
      <c r="C15" s="35"/>
      <c r="D15" s="35"/>
      <c r="E15" s="35"/>
      <c r="F15" s="35"/>
      <c r="G15" s="35"/>
      <c r="H15" s="36"/>
      <c r="I15" s="36"/>
    </row>
    <row r="16" spans="1:9" ht="12">
      <c r="A16" s="37" t="s">
        <v>10</v>
      </c>
      <c r="B16" s="38"/>
      <c r="C16" s="38"/>
      <c r="D16" s="39"/>
      <c r="E16" s="39"/>
      <c r="F16" s="39"/>
      <c r="G16" s="39"/>
      <c r="H16" s="39"/>
      <c r="I16" s="39"/>
    </row>
    <row r="17" spans="1:9" s="35" customFormat="1" ht="48" customHeight="1">
      <c r="A17" s="40"/>
      <c r="B17" s="41" t="s">
        <v>0</v>
      </c>
      <c r="C17" s="42" t="s">
        <v>44</v>
      </c>
      <c r="D17" s="42" t="s">
        <v>51</v>
      </c>
      <c r="E17" s="42" t="s">
        <v>349</v>
      </c>
      <c r="F17" s="42" t="s">
        <v>154</v>
      </c>
      <c r="G17" s="42" t="s">
        <v>350</v>
      </c>
      <c r="H17" s="42" t="s">
        <v>351</v>
      </c>
      <c r="I17" s="42" t="s">
        <v>352</v>
      </c>
    </row>
    <row r="18" spans="1:9" ht="13.5" customHeight="1">
      <c r="A18" s="43">
        <v>1</v>
      </c>
      <c r="B18" s="43">
        <v>2</v>
      </c>
      <c r="C18" s="43">
        <v>3</v>
      </c>
      <c r="D18" s="43">
        <v>4</v>
      </c>
      <c r="E18" s="43">
        <v>4</v>
      </c>
      <c r="F18" s="43"/>
      <c r="G18" s="43">
        <v>5</v>
      </c>
      <c r="H18" s="43">
        <v>6</v>
      </c>
      <c r="I18" s="43">
        <v>7</v>
      </c>
    </row>
    <row r="19" spans="1:9" ht="12">
      <c r="A19" s="44" t="s">
        <v>155</v>
      </c>
      <c r="B19" s="45" t="s">
        <v>160</v>
      </c>
      <c r="C19" s="46"/>
      <c r="D19" s="46">
        <v>12584050</v>
      </c>
      <c r="E19" s="47">
        <f>$E$77</f>
        <v>10789500</v>
      </c>
      <c r="F19" s="46"/>
      <c r="G19" s="46">
        <f>$G$77</f>
        <v>16723600</v>
      </c>
      <c r="H19" s="46">
        <f>$H$77</f>
        <v>5934100</v>
      </c>
      <c r="I19" s="48">
        <f>G19/E19*100</f>
        <v>154.99884146624032</v>
      </c>
    </row>
    <row r="20" spans="1:9" ht="12">
      <c r="A20" s="49" t="s">
        <v>161</v>
      </c>
      <c r="B20" s="45" t="s">
        <v>131</v>
      </c>
      <c r="C20" s="46"/>
      <c r="D20" s="50">
        <v>12584050</v>
      </c>
      <c r="E20" s="46">
        <f>$E$85</f>
        <v>10789500</v>
      </c>
      <c r="F20" s="46"/>
      <c r="G20" s="46">
        <f>$G$85</f>
        <v>16723600</v>
      </c>
      <c r="H20" s="46">
        <f>$H$85</f>
        <v>5934100</v>
      </c>
      <c r="I20" s="48">
        <f>G20/E20*100</f>
        <v>154.99884146624032</v>
      </c>
    </row>
    <row r="21" spans="1:9" ht="12">
      <c r="A21" s="51" t="s">
        <v>20</v>
      </c>
      <c r="B21" s="52" t="s">
        <v>20</v>
      </c>
      <c r="C21" s="53"/>
      <c r="D21" s="53">
        <f>D19-D20</f>
        <v>0</v>
      </c>
      <c r="E21" s="53">
        <f>E19-E20</f>
        <v>0</v>
      </c>
      <c r="F21" s="53">
        <f>F19-F20</f>
        <v>0</v>
      </c>
      <c r="G21" s="53">
        <f>G19-G20</f>
        <v>0</v>
      </c>
      <c r="H21" s="53">
        <f>H19-H20</f>
        <v>0</v>
      </c>
      <c r="I21" s="48"/>
    </row>
    <row r="22" spans="1:9" ht="10.5" customHeight="1">
      <c r="A22" s="54"/>
      <c r="B22" s="38"/>
      <c r="C22" s="55"/>
      <c r="D22" s="55"/>
      <c r="E22" s="55"/>
      <c r="F22" s="55"/>
      <c r="G22" s="55"/>
      <c r="H22" s="55"/>
      <c r="I22" s="55"/>
    </row>
    <row r="23" spans="1:9" ht="12.75" customHeight="1" hidden="1">
      <c r="A23" s="152"/>
      <c r="B23" s="152"/>
      <c r="C23" s="152"/>
      <c r="D23" s="152"/>
      <c r="E23" s="152"/>
      <c r="F23" s="152"/>
      <c r="G23" s="152"/>
      <c r="H23" s="152"/>
      <c r="I23" s="152"/>
    </row>
    <row r="24" spans="1:9" ht="11.25" customHeight="1" hidden="1">
      <c r="A24" s="145"/>
      <c r="B24" s="145"/>
      <c r="C24" s="145"/>
      <c r="D24" s="145"/>
      <c r="E24" s="145"/>
      <c r="F24" s="145"/>
      <c r="G24" s="145"/>
      <c r="H24" s="145"/>
      <c r="I24" s="145"/>
    </row>
    <row r="25" spans="1:9" ht="11.25" customHeight="1" hidden="1">
      <c r="A25" s="37"/>
      <c r="B25" s="38"/>
      <c r="C25" s="38"/>
      <c r="D25" s="39"/>
      <c r="E25" s="39"/>
      <c r="F25" s="39"/>
      <c r="G25" s="39"/>
      <c r="H25" s="39"/>
      <c r="I25" s="39"/>
    </row>
    <row r="26" spans="1:9" ht="11.25" customHeight="1">
      <c r="A26" s="149" t="s">
        <v>159</v>
      </c>
      <c r="B26" s="149"/>
      <c r="C26" s="149"/>
      <c r="D26" s="39"/>
      <c r="E26" s="39"/>
      <c r="F26" s="39"/>
      <c r="G26" s="39"/>
      <c r="H26" s="39"/>
      <c r="I26" s="39"/>
    </row>
    <row r="27" spans="1:9" ht="48" customHeight="1">
      <c r="A27" s="40"/>
      <c r="B27" s="41" t="s">
        <v>0</v>
      </c>
      <c r="C27" s="42" t="s">
        <v>44</v>
      </c>
      <c r="D27" s="42" t="s">
        <v>51</v>
      </c>
      <c r="E27" s="42" t="s">
        <v>349</v>
      </c>
      <c r="F27" s="42" t="s">
        <v>154</v>
      </c>
      <c r="G27" s="42" t="s">
        <v>350</v>
      </c>
      <c r="H27" s="42" t="s">
        <v>351</v>
      </c>
      <c r="I27" s="42" t="s">
        <v>352</v>
      </c>
    </row>
    <row r="28" spans="1:9" ht="10.5" customHeight="1">
      <c r="A28" s="43">
        <v>1</v>
      </c>
      <c r="B28" s="43">
        <v>2</v>
      </c>
      <c r="C28" s="43">
        <v>3</v>
      </c>
      <c r="D28" s="43">
        <v>4</v>
      </c>
      <c r="E28" s="43">
        <v>4</v>
      </c>
      <c r="F28" s="43"/>
      <c r="G28" s="43">
        <v>5</v>
      </c>
      <c r="H28" s="43">
        <v>6</v>
      </c>
      <c r="I28" s="43">
        <v>7</v>
      </c>
    </row>
    <row r="29" spans="1:9" ht="26.25" customHeight="1" hidden="1">
      <c r="A29" s="56">
        <v>710000</v>
      </c>
      <c r="B29" s="57" t="s">
        <v>33</v>
      </c>
      <c r="C29" s="46"/>
      <c r="D29" s="46">
        <f>SUM(D30:D33)</f>
        <v>1830000</v>
      </c>
      <c r="E29" s="46">
        <f>SUM(E30:E35)</f>
        <v>2213000</v>
      </c>
      <c r="F29" s="46">
        <f>SUM(F30:F35)</f>
        <v>0</v>
      </c>
      <c r="G29" s="46">
        <f>SUM(G30:G35)</f>
        <v>2213000</v>
      </c>
      <c r="H29" s="46">
        <f>SUM(H30:H35)</f>
        <v>0</v>
      </c>
      <c r="I29" s="60">
        <f>G29/E29*100</f>
        <v>100</v>
      </c>
    </row>
    <row r="30" spans="1:9" ht="13.5" customHeight="1" hidden="1">
      <c r="A30" s="43">
        <v>714100</v>
      </c>
      <c r="B30" s="45" t="s">
        <v>15</v>
      </c>
      <c r="C30" s="58"/>
      <c r="D30" s="58">
        <v>200000</v>
      </c>
      <c r="E30" s="59">
        <v>300000</v>
      </c>
      <c r="F30" s="58"/>
      <c r="G30" s="59">
        <v>300000</v>
      </c>
      <c r="H30" s="59">
        <f aca="true" t="shared" si="0" ref="H30:H35">G30-E30</f>
        <v>0</v>
      </c>
      <c r="I30" s="60">
        <f aca="true" t="shared" si="1" ref="I30:I77">G30/E30*100</f>
        <v>100</v>
      </c>
    </row>
    <row r="31" spans="1:9" ht="13.5" customHeight="1" hidden="1">
      <c r="A31" s="43">
        <v>716000</v>
      </c>
      <c r="B31" s="45" t="s">
        <v>141</v>
      </c>
      <c r="C31" s="46"/>
      <c r="D31" s="58">
        <v>450000</v>
      </c>
      <c r="E31" s="59">
        <v>550000</v>
      </c>
      <c r="F31" s="58"/>
      <c r="G31" s="59">
        <v>550000</v>
      </c>
      <c r="H31" s="59">
        <f t="shared" si="0"/>
        <v>0</v>
      </c>
      <c r="I31" s="60">
        <f t="shared" si="1"/>
        <v>100</v>
      </c>
    </row>
    <row r="32" spans="1:9" ht="12.75" customHeight="1" hidden="1">
      <c r="A32" s="43">
        <v>717141</v>
      </c>
      <c r="B32" s="45" t="s">
        <v>45</v>
      </c>
      <c r="C32" s="46"/>
      <c r="D32" s="58">
        <v>1100000</v>
      </c>
      <c r="E32" s="59">
        <v>1250000</v>
      </c>
      <c r="F32" s="58"/>
      <c r="G32" s="59">
        <v>1250000</v>
      </c>
      <c r="H32" s="131">
        <f t="shared" si="0"/>
        <v>0</v>
      </c>
      <c r="I32" s="60">
        <f t="shared" si="1"/>
        <v>100</v>
      </c>
    </row>
    <row r="33" spans="1:9" ht="11.25" customHeight="1" hidden="1">
      <c r="A33" s="43">
        <v>717131</v>
      </c>
      <c r="B33" s="61" t="s">
        <v>16</v>
      </c>
      <c r="C33" s="58"/>
      <c r="D33" s="58">
        <v>80000</v>
      </c>
      <c r="E33" s="59">
        <v>110000</v>
      </c>
      <c r="F33" s="58"/>
      <c r="G33" s="59">
        <v>110000</v>
      </c>
      <c r="H33" s="59">
        <f t="shared" si="0"/>
        <v>0</v>
      </c>
      <c r="I33" s="60">
        <f t="shared" si="1"/>
        <v>100</v>
      </c>
    </row>
    <row r="34" spans="1:9" ht="11.25" customHeight="1" hidden="1">
      <c r="A34" s="43">
        <v>713000</v>
      </c>
      <c r="B34" s="61" t="s">
        <v>222</v>
      </c>
      <c r="C34" s="58"/>
      <c r="D34" s="58"/>
      <c r="E34" s="59">
        <v>2000</v>
      </c>
      <c r="F34" s="58"/>
      <c r="G34" s="59">
        <v>2000</v>
      </c>
      <c r="H34" s="59">
        <f t="shared" si="0"/>
        <v>0</v>
      </c>
      <c r="I34" s="60">
        <f t="shared" si="1"/>
        <v>100</v>
      </c>
    </row>
    <row r="35" spans="1:9" ht="12" hidden="1">
      <c r="A35" s="43">
        <v>719000</v>
      </c>
      <c r="B35" s="61" t="s">
        <v>52</v>
      </c>
      <c r="C35" s="58"/>
      <c r="D35" s="58"/>
      <c r="E35" s="59">
        <v>1000</v>
      </c>
      <c r="F35" s="58"/>
      <c r="G35" s="59">
        <v>1000</v>
      </c>
      <c r="H35" s="59">
        <f t="shared" si="0"/>
        <v>0</v>
      </c>
      <c r="I35" s="60">
        <f t="shared" si="1"/>
        <v>100</v>
      </c>
    </row>
    <row r="36" spans="1:9" ht="16.5" customHeight="1">
      <c r="A36" s="56">
        <v>720000</v>
      </c>
      <c r="B36" s="57" t="s">
        <v>34</v>
      </c>
      <c r="C36" s="46"/>
      <c r="D36" s="46">
        <f>D37+D54</f>
        <v>7483600</v>
      </c>
      <c r="E36" s="46">
        <f>E37+E54</f>
        <v>5491500</v>
      </c>
      <c r="F36" s="46">
        <f>F37+F54</f>
        <v>0</v>
      </c>
      <c r="G36" s="46">
        <f>G37+G54</f>
        <v>5800600</v>
      </c>
      <c r="H36" s="46">
        <f>H37+H54</f>
        <v>309100</v>
      </c>
      <c r="I36" s="60">
        <f t="shared" si="1"/>
        <v>105.62869889829739</v>
      </c>
    </row>
    <row r="37" spans="1:9" ht="14.25" customHeight="1">
      <c r="A37" s="56"/>
      <c r="B37" s="57" t="s">
        <v>35</v>
      </c>
      <c r="C37" s="46"/>
      <c r="D37" s="46">
        <f>SUM(D39:D52)</f>
        <v>7230000</v>
      </c>
      <c r="E37" s="46">
        <f>SUM(E38:E47)+E51+E52+E53</f>
        <v>5092500</v>
      </c>
      <c r="F37" s="46">
        <f>SUM(F38:F47)+F51+F52+F53</f>
        <v>0</v>
      </c>
      <c r="G37" s="46">
        <f>SUM(G38:G47)+G51+G52+G53</f>
        <v>5401600</v>
      </c>
      <c r="H37" s="46">
        <f>SUM(H38:H47)+H51+H52+H53</f>
        <v>309100</v>
      </c>
      <c r="I37" s="60">
        <f t="shared" si="1"/>
        <v>106.06971035837016</v>
      </c>
    </row>
    <row r="38" spans="1:9" ht="12" hidden="1">
      <c r="A38" s="43">
        <v>721100</v>
      </c>
      <c r="B38" s="45" t="s">
        <v>156</v>
      </c>
      <c r="C38" s="46"/>
      <c r="D38" s="58"/>
      <c r="E38" s="58">
        <v>15000</v>
      </c>
      <c r="F38" s="58"/>
      <c r="G38" s="58">
        <v>15000</v>
      </c>
      <c r="H38" s="58">
        <f>G38-E38</f>
        <v>0</v>
      </c>
      <c r="I38" s="60">
        <f t="shared" si="1"/>
        <v>100</v>
      </c>
    </row>
    <row r="39" spans="1:9" ht="12" hidden="1">
      <c r="A39" s="43">
        <v>721100</v>
      </c>
      <c r="B39" s="45" t="s">
        <v>53</v>
      </c>
      <c r="C39" s="58"/>
      <c r="D39" s="58"/>
      <c r="E39" s="58">
        <v>25000</v>
      </c>
      <c r="F39" s="58"/>
      <c r="G39" s="58">
        <v>25000</v>
      </c>
      <c r="H39" s="58">
        <f aca="true" t="shared" si="2" ref="H39:H46">G39-E39</f>
        <v>0</v>
      </c>
      <c r="I39" s="60">
        <f t="shared" si="1"/>
        <v>100</v>
      </c>
    </row>
    <row r="40" spans="1:9" ht="12">
      <c r="A40" s="43">
        <v>721100</v>
      </c>
      <c r="B40" s="45" t="s">
        <v>379</v>
      </c>
      <c r="C40" s="58"/>
      <c r="D40" s="58"/>
      <c r="E40" s="58">
        <v>0</v>
      </c>
      <c r="F40" s="58"/>
      <c r="G40" s="58">
        <v>240000</v>
      </c>
      <c r="H40" s="58">
        <v>240000</v>
      </c>
      <c r="I40" s="60" t="e">
        <f t="shared" si="1"/>
        <v>#DIV/0!</v>
      </c>
    </row>
    <row r="41" spans="1:9" ht="13.5" customHeight="1" hidden="1">
      <c r="A41" s="43">
        <v>722431</v>
      </c>
      <c r="B41" s="62" t="s">
        <v>55</v>
      </c>
      <c r="C41" s="58"/>
      <c r="D41" s="58">
        <v>200000</v>
      </c>
      <c r="E41" s="58">
        <v>50000</v>
      </c>
      <c r="F41" s="58"/>
      <c r="G41" s="58">
        <v>50000</v>
      </c>
      <c r="H41" s="58">
        <f t="shared" si="2"/>
        <v>0</v>
      </c>
      <c r="I41" s="60">
        <f t="shared" si="1"/>
        <v>100</v>
      </c>
    </row>
    <row r="42" spans="1:9" ht="11.25" customHeight="1" hidden="1">
      <c r="A42" s="43">
        <v>722432</v>
      </c>
      <c r="B42" s="62" t="s">
        <v>57</v>
      </c>
      <c r="C42" s="58"/>
      <c r="D42" s="58">
        <v>50000</v>
      </c>
      <c r="E42" s="58">
        <v>50000</v>
      </c>
      <c r="F42" s="58"/>
      <c r="G42" s="58">
        <v>50000</v>
      </c>
      <c r="H42" s="58">
        <f t="shared" si="2"/>
        <v>0</v>
      </c>
      <c r="I42" s="60">
        <f t="shared" si="1"/>
        <v>100</v>
      </c>
    </row>
    <row r="43" spans="1:9" ht="12" customHeight="1" hidden="1">
      <c r="A43" s="43">
        <v>722433</v>
      </c>
      <c r="B43" s="62" t="s">
        <v>58</v>
      </c>
      <c r="C43" s="58"/>
      <c r="D43" s="58">
        <v>50000</v>
      </c>
      <c r="E43" s="58">
        <v>40000</v>
      </c>
      <c r="F43" s="58"/>
      <c r="G43" s="58">
        <v>40000</v>
      </c>
      <c r="H43" s="58">
        <f t="shared" si="2"/>
        <v>0</v>
      </c>
      <c r="I43" s="60">
        <f t="shared" si="1"/>
        <v>100</v>
      </c>
    </row>
    <row r="44" spans="1:9" ht="14.25" customHeight="1" hidden="1">
      <c r="A44" s="43">
        <v>722434</v>
      </c>
      <c r="B44" s="62" t="s">
        <v>59</v>
      </c>
      <c r="C44" s="58"/>
      <c r="D44" s="58">
        <v>650000</v>
      </c>
      <c r="E44" s="58">
        <v>250000</v>
      </c>
      <c r="F44" s="58"/>
      <c r="G44" s="58">
        <v>250000</v>
      </c>
      <c r="H44" s="58">
        <f t="shared" si="2"/>
        <v>0</v>
      </c>
      <c r="I44" s="60">
        <f t="shared" si="1"/>
        <v>100</v>
      </c>
    </row>
    <row r="45" spans="1:9" ht="12" customHeight="1" hidden="1">
      <c r="A45" s="43">
        <v>722435</v>
      </c>
      <c r="B45" s="62" t="s">
        <v>56</v>
      </c>
      <c r="C45" s="58"/>
      <c r="D45" s="58"/>
      <c r="E45" s="58">
        <v>90000</v>
      </c>
      <c r="F45" s="58"/>
      <c r="G45" s="58">
        <v>90000</v>
      </c>
      <c r="H45" s="58">
        <f t="shared" si="2"/>
        <v>0</v>
      </c>
      <c r="I45" s="60">
        <f t="shared" si="1"/>
        <v>100</v>
      </c>
    </row>
    <row r="46" spans="1:9" ht="12" customHeight="1" hidden="1">
      <c r="A46" s="43">
        <v>722436</v>
      </c>
      <c r="B46" s="62" t="s">
        <v>123</v>
      </c>
      <c r="C46" s="58"/>
      <c r="D46" s="58">
        <v>10000</v>
      </c>
      <c r="E46" s="58">
        <v>15000</v>
      </c>
      <c r="F46" s="58"/>
      <c r="G46" s="58">
        <v>15000</v>
      </c>
      <c r="H46" s="58">
        <f t="shared" si="2"/>
        <v>0</v>
      </c>
      <c r="I46" s="60">
        <f t="shared" si="1"/>
        <v>100</v>
      </c>
    </row>
    <row r="47" spans="1:9" ht="13.5" customHeight="1">
      <c r="A47" s="43"/>
      <c r="B47" s="63" t="s">
        <v>60</v>
      </c>
      <c r="C47" s="58"/>
      <c r="D47" s="46">
        <v>1000000</v>
      </c>
      <c r="E47" s="46">
        <f>SUM(E48:E50)</f>
        <v>336500</v>
      </c>
      <c r="F47" s="46">
        <f>SUM(F48:F50)</f>
        <v>0</v>
      </c>
      <c r="G47" s="46">
        <f>SUM(G48:G50)</f>
        <v>405600</v>
      </c>
      <c r="H47" s="46">
        <f>SUM(H48:H50)</f>
        <v>69100</v>
      </c>
      <c r="I47" s="60">
        <f t="shared" si="1"/>
        <v>120.53491827637444</v>
      </c>
    </row>
    <row r="48" spans="1:9" ht="12" customHeight="1">
      <c r="A48" s="64">
        <v>722433</v>
      </c>
      <c r="B48" s="62" t="s">
        <v>61</v>
      </c>
      <c r="C48" s="58"/>
      <c r="D48" s="58"/>
      <c r="E48" s="58">
        <v>140000</v>
      </c>
      <c r="F48" s="58"/>
      <c r="G48" s="58">
        <v>170000</v>
      </c>
      <c r="H48" s="58">
        <f aca="true" t="shared" si="3" ref="H48:H53">G48-E48</f>
        <v>30000</v>
      </c>
      <c r="I48" s="60">
        <f t="shared" si="1"/>
        <v>121.42857142857142</v>
      </c>
    </row>
    <row r="49" spans="1:9" ht="12" customHeight="1">
      <c r="A49" s="64">
        <v>722437</v>
      </c>
      <c r="B49" s="62" t="s">
        <v>62</v>
      </c>
      <c r="C49" s="58"/>
      <c r="D49" s="58"/>
      <c r="E49" s="58">
        <v>16500</v>
      </c>
      <c r="F49" s="58"/>
      <c r="G49" s="58">
        <v>16600</v>
      </c>
      <c r="H49" s="58">
        <f t="shared" si="3"/>
        <v>100</v>
      </c>
      <c r="I49" s="60">
        <f t="shared" si="1"/>
        <v>100.60606060606061</v>
      </c>
    </row>
    <row r="50" spans="1:9" ht="12" customHeight="1">
      <c r="A50" s="64">
        <v>722435</v>
      </c>
      <c r="B50" s="62" t="s">
        <v>122</v>
      </c>
      <c r="C50" s="58"/>
      <c r="D50" s="58"/>
      <c r="E50" s="58">
        <v>180000</v>
      </c>
      <c r="F50" s="58"/>
      <c r="G50" s="58">
        <v>219000</v>
      </c>
      <c r="H50" s="58">
        <f t="shared" si="3"/>
        <v>39000</v>
      </c>
      <c r="I50" s="60">
        <f t="shared" si="1"/>
        <v>121.66666666666666</v>
      </c>
    </row>
    <row r="51" spans="1:9" ht="13.5" customHeight="1" hidden="1">
      <c r="A51" s="43">
        <v>722443</v>
      </c>
      <c r="B51" s="62" t="s">
        <v>63</v>
      </c>
      <c r="C51" s="58"/>
      <c r="D51" s="58">
        <v>5260000</v>
      </c>
      <c r="E51" s="58">
        <v>4190000</v>
      </c>
      <c r="F51" s="58"/>
      <c r="G51" s="58">
        <v>4190000</v>
      </c>
      <c r="H51" s="58">
        <f t="shared" si="3"/>
        <v>0</v>
      </c>
      <c r="I51" s="60">
        <f t="shared" si="1"/>
        <v>100</v>
      </c>
    </row>
    <row r="52" spans="1:9" ht="13.5" customHeight="1" hidden="1">
      <c r="A52" s="43">
        <v>722449</v>
      </c>
      <c r="B52" s="62" t="s">
        <v>64</v>
      </c>
      <c r="C52" s="58"/>
      <c r="D52" s="58">
        <v>10000</v>
      </c>
      <c r="E52" s="58">
        <v>26000</v>
      </c>
      <c r="F52" s="58"/>
      <c r="G52" s="58">
        <v>26000</v>
      </c>
      <c r="H52" s="58">
        <f t="shared" si="3"/>
        <v>0</v>
      </c>
      <c r="I52" s="60">
        <f t="shared" si="1"/>
        <v>100</v>
      </c>
    </row>
    <row r="53" spans="1:9" ht="12" hidden="1">
      <c r="A53" s="65">
        <v>722460</v>
      </c>
      <c r="B53" s="62" t="s">
        <v>65</v>
      </c>
      <c r="C53" s="58"/>
      <c r="D53" s="66"/>
      <c r="E53" s="58">
        <v>5000</v>
      </c>
      <c r="F53" s="58"/>
      <c r="G53" s="58">
        <v>5000</v>
      </c>
      <c r="H53" s="58">
        <f t="shared" si="3"/>
        <v>0</v>
      </c>
      <c r="I53" s="60">
        <f t="shared" si="1"/>
        <v>100</v>
      </c>
    </row>
    <row r="54" spans="1:9" ht="14.25" customHeight="1" hidden="1">
      <c r="A54" s="67"/>
      <c r="B54" s="68" t="s">
        <v>211</v>
      </c>
      <c r="C54" s="45"/>
      <c r="D54" s="53">
        <f>SUM(D55:D63)</f>
        <v>253600</v>
      </c>
      <c r="E54" s="53">
        <f>SUM(E55:E63)</f>
        <v>399000</v>
      </c>
      <c r="F54" s="53">
        <f>SUM(F55:F63)</f>
        <v>0</v>
      </c>
      <c r="G54" s="53">
        <f>SUM(G55:G63)</f>
        <v>399000</v>
      </c>
      <c r="H54" s="53">
        <f>SUM(H55:H63)</f>
        <v>0</v>
      </c>
      <c r="I54" s="60">
        <f t="shared" si="1"/>
        <v>100</v>
      </c>
    </row>
    <row r="55" spans="1:9" ht="12" hidden="1">
      <c r="A55" s="43">
        <v>722100</v>
      </c>
      <c r="B55" s="45" t="s">
        <v>54</v>
      </c>
      <c r="C55" s="58"/>
      <c r="D55" s="58">
        <v>60000</v>
      </c>
      <c r="E55" s="58">
        <v>60000</v>
      </c>
      <c r="F55" s="58"/>
      <c r="G55" s="58">
        <v>60000</v>
      </c>
      <c r="H55" s="58">
        <f>G55-E55</f>
        <v>0</v>
      </c>
      <c r="I55" s="60">
        <f t="shared" si="1"/>
        <v>100</v>
      </c>
    </row>
    <row r="56" spans="1:9" ht="12" hidden="1">
      <c r="A56" s="43">
        <v>722300</v>
      </c>
      <c r="B56" s="58" t="s">
        <v>66</v>
      </c>
      <c r="C56" s="58"/>
      <c r="D56" s="58">
        <v>90000</v>
      </c>
      <c r="E56" s="58">
        <v>90000</v>
      </c>
      <c r="F56" s="58"/>
      <c r="G56" s="58">
        <v>90000</v>
      </c>
      <c r="H56" s="58">
        <f aca="true" t="shared" si="4" ref="H56:H63">G56-E56</f>
        <v>0</v>
      </c>
      <c r="I56" s="60">
        <f t="shared" si="1"/>
        <v>100</v>
      </c>
    </row>
    <row r="57" spans="1:9" ht="11.25" customHeight="1" hidden="1">
      <c r="A57" s="43">
        <v>722329</v>
      </c>
      <c r="B57" s="45" t="s">
        <v>191</v>
      </c>
      <c r="C57" s="58"/>
      <c r="D57" s="58"/>
      <c r="E57" s="58">
        <v>105000</v>
      </c>
      <c r="F57" s="58"/>
      <c r="G57" s="58">
        <v>105000</v>
      </c>
      <c r="H57" s="58">
        <f t="shared" si="4"/>
        <v>0</v>
      </c>
      <c r="I57" s="60">
        <f t="shared" si="1"/>
        <v>100</v>
      </c>
    </row>
    <row r="58" spans="1:9" ht="12" hidden="1">
      <c r="A58" s="43">
        <v>722515</v>
      </c>
      <c r="B58" s="45" t="s">
        <v>67</v>
      </c>
      <c r="C58" s="58"/>
      <c r="D58" s="58">
        <v>5000</v>
      </c>
      <c r="E58" s="58">
        <v>2000</v>
      </c>
      <c r="F58" s="58"/>
      <c r="G58" s="58">
        <v>2000</v>
      </c>
      <c r="H58" s="58">
        <f t="shared" si="4"/>
        <v>0</v>
      </c>
      <c r="I58" s="60">
        <f t="shared" si="1"/>
        <v>100</v>
      </c>
    </row>
    <row r="59" spans="1:9" ht="12" hidden="1">
      <c r="A59" s="43">
        <v>722516</v>
      </c>
      <c r="B59" s="45" t="s">
        <v>68</v>
      </c>
      <c r="C59" s="58"/>
      <c r="D59" s="58">
        <v>12000</v>
      </c>
      <c r="E59" s="58">
        <v>6000</v>
      </c>
      <c r="F59" s="58"/>
      <c r="G59" s="58">
        <v>6000</v>
      </c>
      <c r="H59" s="58">
        <f t="shared" si="4"/>
        <v>0</v>
      </c>
      <c r="I59" s="60">
        <f t="shared" si="1"/>
        <v>100</v>
      </c>
    </row>
    <row r="60" spans="1:9" ht="12" hidden="1">
      <c r="A60" s="43">
        <v>722530</v>
      </c>
      <c r="B60" s="45" t="s">
        <v>69</v>
      </c>
      <c r="C60" s="58"/>
      <c r="D60" s="58">
        <v>50000</v>
      </c>
      <c r="E60" s="58">
        <v>50000</v>
      </c>
      <c r="F60" s="58"/>
      <c r="G60" s="58">
        <v>50000</v>
      </c>
      <c r="H60" s="58">
        <f t="shared" si="4"/>
        <v>0</v>
      </c>
      <c r="I60" s="60">
        <f t="shared" si="1"/>
        <v>100</v>
      </c>
    </row>
    <row r="61" spans="1:9" ht="12" hidden="1">
      <c r="A61" s="43">
        <v>722580</v>
      </c>
      <c r="B61" s="45" t="s">
        <v>70</v>
      </c>
      <c r="C61" s="58"/>
      <c r="D61" s="58">
        <v>35000</v>
      </c>
      <c r="E61" s="58">
        <v>45000</v>
      </c>
      <c r="F61" s="58"/>
      <c r="G61" s="58">
        <v>45000</v>
      </c>
      <c r="H61" s="58">
        <f t="shared" si="4"/>
        <v>0</v>
      </c>
      <c r="I61" s="60">
        <f t="shared" si="1"/>
        <v>100</v>
      </c>
    </row>
    <row r="62" spans="1:9" ht="12" hidden="1">
      <c r="A62" s="43">
        <v>722600</v>
      </c>
      <c r="B62" s="45" t="s">
        <v>71</v>
      </c>
      <c r="C62" s="58"/>
      <c r="D62" s="58">
        <v>1600</v>
      </c>
      <c r="E62" s="58">
        <v>40000</v>
      </c>
      <c r="F62" s="58"/>
      <c r="G62" s="58">
        <v>40000</v>
      </c>
      <c r="H62" s="58">
        <f t="shared" si="4"/>
        <v>0</v>
      </c>
      <c r="I62" s="60">
        <f t="shared" si="1"/>
        <v>100</v>
      </c>
    </row>
    <row r="63" spans="1:9" ht="12" hidden="1">
      <c r="A63" s="43">
        <v>722700</v>
      </c>
      <c r="B63" s="58" t="s">
        <v>72</v>
      </c>
      <c r="C63" s="58"/>
      <c r="D63" s="58"/>
      <c r="E63" s="58">
        <v>1000</v>
      </c>
      <c r="F63" s="58"/>
      <c r="G63" s="58">
        <v>1000</v>
      </c>
      <c r="H63" s="58">
        <f t="shared" si="4"/>
        <v>0</v>
      </c>
      <c r="I63" s="60">
        <f t="shared" si="1"/>
        <v>100</v>
      </c>
    </row>
    <row r="64" spans="1:9" ht="14.25" customHeight="1" hidden="1">
      <c r="A64" s="56">
        <v>730000</v>
      </c>
      <c r="B64" s="57" t="s">
        <v>75</v>
      </c>
      <c r="C64" s="46"/>
      <c r="D64" s="46">
        <f>SUM(D65:D69)</f>
        <v>442615</v>
      </c>
      <c r="E64" s="46">
        <f>SUM(E65:E69)</f>
        <v>385000</v>
      </c>
      <c r="F64" s="46">
        <f>SUM(F65:F69)</f>
        <v>0</v>
      </c>
      <c r="G64" s="46">
        <f>SUM(G65:G69)</f>
        <v>385000</v>
      </c>
      <c r="H64" s="46">
        <f>SUM(H65:H69)</f>
        <v>0</v>
      </c>
      <c r="I64" s="60">
        <f t="shared" si="1"/>
        <v>100</v>
      </c>
    </row>
    <row r="65" spans="1:9" ht="12" hidden="1">
      <c r="A65" s="43">
        <v>732000</v>
      </c>
      <c r="B65" s="45" t="s">
        <v>73</v>
      </c>
      <c r="C65" s="58"/>
      <c r="D65" s="58"/>
      <c r="E65" s="58">
        <v>50000</v>
      </c>
      <c r="F65" s="58"/>
      <c r="G65" s="58">
        <v>50000</v>
      </c>
      <c r="H65" s="58">
        <f>G65-E65</f>
        <v>0</v>
      </c>
      <c r="I65" s="60">
        <f t="shared" si="1"/>
        <v>100</v>
      </c>
    </row>
    <row r="66" spans="1:9" ht="12" hidden="1">
      <c r="A66" s="43">
        <v>732000</v>
      </c>
      <c r="B66" s="45" t="s">
        <v>74</v>
      </c>
      <c r="C66" s="69"/>
      <c r="D66" s="58">
        <v>100000</v>
      </c>
      <c r="E66" s="58">
        <v>50000</v>
      </c>
      <c r="F66" s="58"/>
      <c r="G66" s="58">
        <v>50000</v>
      </c>
      <c r="H66" s="58">
        <f>G66-E66</f>
        <v>0</v>
      </c>
      <c r="I66" s="60">
        <f t="shared" si="1"/>
        <v>100</v>
      </c>
    </row>
    <row r="67" spans="1:9" ht="12" hidden="1">
      <c r="A67" s="43">
        <v>732000</v>
      </c>
      <c r="B67" s="45" t="s">
        <v>74</v>
      </c>
      <c r="C67" s="69"/>
      <c r="D67" s="58"/>
      <c r="E67" s="58"/>
      <c r="F67" s="58"/>
      <c r="G67" s="132"/>
      <c r="H67" s="132"/>
      <c r="I67" s="60"/>
    </row>
    <row r="68" spans="1:9" ht="13.5" customHeight="1" hidden="1">
      <c r="A68" s="43">
        <v>732000</v>
      </c>
      <c r="B68" s="45" t="s">
        <v>172</v>
      </c>
      <c r="C68" s="69"/>
      <c r="D68" s="58">
        <v>342615</v>
      </c>
      <c r="E68" s="58">
        <v>150000</v>
      </c>
      <c r="F68" s="58"/>
      <c r="G68" s="58">
        <v>150000</v>
      </c>
      <c r="H68" s="58">
        <f>G68-E68</f>
        <v>0</v>
      </c>
      <c r="I68" s="60">
        <f t="shared" si="1"/>
        <v>100</v>
      </c>
    </row>
    <row r="69" spans="1:9" ht="12" hidden="1">
      <c r="A69" s="43">
        <v>732000</v>
      </c>
      <c r="B69" s="45" t="s">
        <v>224</v>
      </c>
      <c r="C69" s="69"/>
      <c r="D69" s="58"/>
      <c r="E69" s="58">
        <v>135000</v>
      </c>
      <c r="F69" s="58"/>
      <c r="G69" s="58">
        <v>135000</v>
      </c>
      <c r="H69" s="58">
        <f>G69-E69</f>
        <v>0</v>
      </c>
      <c r="I69" s="60">
        <f t="shared" si="1"/>
        <v>100</v>
      </c>
    </row>
    <row r="70" spans="1:9" ht="12">
      <c r="A70" s="56">
        <v>740000</v>
      </c>
      <c r="B70" s="57" t="s">
        <v>372</v>
      </c>
      <c r="C70" s="69"/>
      <c r="D70" s="58"/>
      <c r="E70" s="58">
        <v>0</v>
      </c>
      <c r="F70" s="58"/>
      <c r="G70" s="58">
        <v>1325000</v>
      </c>
      <c r="H70" s="58">
        <f>G70-E70</f>
        <v>1325000</v>
      </c>
      <c r="I70" s="60" t="e">
        <f t="shared" si="1"/>
        <v>#DIV/0!</v>
      </c>
    </row>
    <row r="71" spans="1:9" ht="13.5" customHeight="1" hidden="1">
      <c r="A71" s="56">
        <v>770000</v>
      </c>
      <c r="B71" s="57" t="s">
        <v>373</v>
      </c>
      <c r="C71" s="69"/>
      <c r="D71" s="46">
        <v>500</v>
      </c>
      <c r="E71" s="46">
        <v>0</v>
      </c>
      <c r="F71" s="46">
        <v>500</v>
      </c>
      <c r="G71" s="46">
        <v>0</v>
      </c>
      <c r="H71" s="46">
        <v>0</v>
      </c>
      <c r="I71" s="60"/>
    </row>
    <row r="72" spans="1:9" ht="12.75" customHeight="1">
      <c r="A72" s="56">
        <v>810000</v>
      </c>
      <c r="B72" s="57" t="s">
        <v>374</v>
      </c>
      <c r="C72" s="69"/>
      <c r="D72" s="46">
        <f>SUM(D73:D74)</f>
        <v>250000</v>
      </c>
      <c r="E72" s="46">
        <f>SUM(E73:E76)</f>
        <v>2700000</v>
      </c>
      <c r="F72" s="46">
        <f>SUM(F73:F76)</f>
        <v>0</v>
      </c>
      <c r="G72" s="46">
        <f>SUM(G73:G76)</f>
        <v>7000000</v>
      </c>
      <c r="H72" s="46">
        <f>SUM(H73:H76)</f>
        <v>4300000</v>
      </c>
      <c r="I72" s="60">
        <f t="shared" si="1"/>
        <v>259.25925925925924</v>
      </c>
    </row>
    <row r="73" spans="1:9" ht="12" hidden="1">
      <c r="A73" s="43">
        <v>810000</v>
      </c>
      <c r="B73" s="45" t="s">
        <v>365</v>
      </c>
      <c r="C73" s="69"/>
      <c r="D73" s="58">
        <v>100000</v>
      </c>
      <c r="E73" s="58">
        <v>150000</v>
      </c>
      <c r="F73" s="58"/>
      <c r="G73" s="58">
        <v>150000</v>
      </c>
      <c r="H73" s="58">
        <f>G73-E73</f>
        <v>0</v>
      </c>
      <c r="I73" s="60">
        <f t="shared" si="1"/>
        <v>100</v>
      </c>
    </row>
    <row r="74" spans="1:9" ht="12" hidden="1">
      <c r="A74" s="43">
        <v>810000</v>
      </c>
      <c r="B74" s="45" t="s">
        <v>124</v>
      </c>
      <c r="C74" s="69"/>
      <c r="D74" s="58">
        <v>150000</v>
      </c>
      <c r="E74" s="58">
        <v>50000</v>
      </c>
      <c r="F74" s="58"/>
      <c r="G74" s="58">
        <v>50000</v>
      </c>
      <c r="H74" s="58">
        <f>G74-E74</f>
        <v>0</v>
      </c>
      <c r="I74" s="60">
        <f t="shared" si="1"/>
        <v>100</v>
      </c>
    </row>
    <row r="75" spans="1:9" ht="12">
      <c r="A75" s="43">
        <v>814330</v>
      </c>
      <c r="B75" s="45" t="s">
        <v>376</v>
      </c>
      <c r="C75" s="69"/>
      <c r="D75" s="58"/>
      <c r="E75" s="58"/>
      <c r="F75" s="58"/>
      <c r="G75" s="58">
        <v>4300000</v>
      </c>
      <c r="H75" s="58">
        <f>G75-E75</f>
        <v>4300000</v>
      </c>
      <c r="I75" s="60"/>
    </row>
    <row r="76" spans="1:9" ht="12" hidden="1">
      <c r="A76" s="43">
        <v>814330</v>
      </c>
      <c r="B76" s="45" t="s">
        <v>375</v>
      </c>
      <c r="C76" s="70"/>
      <c r="D76" s="46"/>
      <c r="E76" s="58">
        <v>2500000</v>
      </c>
      <c r="F76" s="46"/>
      <c r="G76" s="58">
        <v>2500000</v>
      </c>
      <c r="H76" s="58">
        <f>G76-E76</f>
        <v>0</v>
      </c>
      <c r="I76" s="60">
        <f t="shared" si="1"/>
        <v>100</v>
      </c>
    </row>
    <row r="77" spans="1:9" ht="23.25" customHeight="1">
      <c r="A77" s="45"/>
      <c r="B77" s="57" t="s">
        <v>19</v>
      </c>
      <c r="C77" s="46"/>
      <c r="D77" s="46">
        <f>D29+D36+D64+D71+D72</f>
        <v>10006715</v>
      </c>
      <c r="E77" s="46">
        <f>E29+E36+E64+E70+E71+E72</f>
        <v>10789500</v>
      </c>
      <c r="F77" s="46">
        <f>F29+F36+F64+F70+F71+F72</f>
        <v>500</v>
      </c>
      <c r="G77" s="46">
        <f>G29+G36+G64+G70+G71+G72</f>
        <v>16723600</v>
      </c>
      <c r="H77" s="46">
        <f>H29+H36+H64+H70+H71+H72</f>
        <v>5934100</v>
      </c>
      <c r="I77" s="60">
        <f t="shared" si="1"/>
        <v>154.99884146624032</v>
      </c>
    </row>
    <row r="78" spans="1:9" ht="23.25" customHeight="1">
      <c r="A78" s="38"/>
      <c r="B78" s="37"/>
      <c r="C78" s="55"/>
      <c r="D78" s="55"/>
      <c r="E78" s="55"/>
      <c r="F78" s="55"/>
      <c r="G78" s="55"/>
      <c r="H78" s="55"/>
      <c r="I78" s="141"/>
    </row>
    <row r="79" spans="1:9" ht="12.75" customHeight="1">
      <c r="A79" s="38"/>
      <c r="B79" s="37"/>
      <c r="C79" s="55"/>
      <c r="D79" s="55"/>
      <c r="E79" s="55"/>
      <c r="F79" s="55"/>
      <c r="G79" s="55"/>
      <c r="H79" s="55"/>
      <c r="I79" s="141"/>
    </row>
    <row r="80" spans="1:9" ht="23.25" customHeight="1">
      <c r="A80" s="38"/>
      <c r="B80" s="37"/>
      <c r="C80" s="55"/>
      <c r="D80" s="55"/>
      <c r="E80" s="55"/>
      <c r="F80" s="55"/>
      <c r="G80" s="55"/>
      <c r="H80" s="55"/>
      <c r="I80" s="141"/>
    </row>
    <row r="81" spans="1:9" ht="23.25" customHeight="1" hidden="1">
      <c r="A81" s="38"/>
      <c r="B81" s="37"/>
      <c r="C81" s="55"/>
      <c r="D81" s="55"/>
      <c r="E81" s="55"/>
      <c r="F81" s="55"/>
      <c r="G81" s="55"/>
      <c r="H81" s="55"/>
      <c r="I81" s="141"/>
    </row>
    <row r="82" spans="1:9" ht="20.25" customHeight="1">
      <c r="A82" s="37" t="s">
        <v>153</v>
      </c>
      <c r="B82" s="38"/>
      <c r="C82" s="39"/>
      <c r="D82" s="39"/>
      <c r="E82" s="39"/>
      <c r="F82" s="39"/>
      <c r="G82" s="39"/>
      <c r="H82" s="39"/>
      <c r="I82" s="39"/>
    </row>
    <row r="83" spans="1:9" ht="34.5" customHeight="1">
      <c r="A83" s="40"/>
      <c r="B83" s="41" t="s">
        <v>0</v>
      </c>
      <c r="C83" s="42" t="s">
        <v>44</v>
      </c>
      <c r="D83" s="42" t="s">
        <v>51</v>
      </c>
      <c r="E83" s="42" t="s">
        <v>349</v>
      </c>
      <c r="F83" s="42" t="s">
        <v>154</v>
      </c>
      <c r="G83" s="42" t="s">
        <v>350</v>
      </c>
      <c r="H83" s="42" t="s">
        <v>351</v>
      </c>
      <c r="I83" s="42" t="s">
        <v>352</v>
      </c>
    </row>
    <row r="84" spans="1:9" ht="9.75" customHeight="1">
      <c r="A84" s="43">
        <v>1</v>
      </c>
      <c r="B84" s="43">
        <v>2</v>
      </c>
      <c r="C84" s="43">
        <v>3</v>
      </c>
      <c r="D84" s="43">
        <v>4</v>
      </c>
      <c r="E84" s="43">
        <v>4</v>
      </c>
      <c r="F84" s="43"/>
      <c r="G84" s="43">
        <v>5</v>
      </c>
      <c r="H84" s="43">
        <v>6</v>
      </c>
      <c r="I84" s="43">
        <v>7</v>
      </c>
    </row>
    <row r="85" spans="1:9" ht="15.75" customHeight="1">
      <c r="A85" s="45"/>
      <c r="B85" s="57" t="s">
        <v>356</v>
      </c>
      <c r="C85" s="71"/>
      <c r="D85" s="50" t="e">
        <f>D86+D105+D178+D265+D270+#REF!+#REF!+D286</f>
        <v>#REF!</v>
      </c>
      <c r="E85" s="50">
        <f>E86+E105+E178+E265+E270+E285+E286</f>
        <v>10789500</v>
      </c>
      <c r="F85" s="50">
        <f>F86+F105+F178+F265+F270+F285+F286</f>
        <v>0</v>
      </c>
      <c r="G85" s="50">
        <f>G86+G105+G178+G265+G270+G285+G286</f>
        <v>16723600</v>
      </c>
      <c r="H85" s="50">
        <f>H86+H105+H178+H265+H270+H285+H286</f>
        <v>5934100</v>
      </c>
      <c r="I85" s="78">
        <f>G85/E85*100</f>
        <v>154.99884146624032</v>
      </c>
    </row>
    <row r="86" spans="1:9" ht="17.25" customHeight="1" hidden="1">
      <c r="A86" s="56">
        <v>610000</v>
      </c>
      <c r="B86" s="57" t="s">
        <v>17</v>
      </c>
      <c r="C86" s="72"/>
      <c r="D86" s="72">
        <f>D87+D90+D91</f>
        <v>2503050</v>
      </c>
      <c r="E86" s="73">
        <f>E87+E90+E91</f>
        <v>2938790</v>
      </c>
      <c r="F86" s="73">
        <f>F87+F90+F91</f>
        <v>0</v>
      </c>
      <c r="G86" s="73">
        <f>G87+G90+G91</f>
        <v>2938790</v>
      </c>
      <c r="H86" s="73">
        <f>H87+H90+H91</f>
        <v>0</v>
      </c>
      <c r="I86" s="78">
        <f aca="true" t="shared" si="5" ref="I86:I151">G86/E86*100</f>
        <v>100</v>
      </c>
    </row>
    <row r="87" spans="1:9" ht="18" customHeight="1" hidden="1">
      <c r="A87" s="56">
        <v>611000</v>
      </c>
      <c r="B87" s="74" t="s">
        <v>36</v>
      </c>
      <c r="C87" s="72"/>
      <c r="D87" s="72">
        <f>SUM(D88:D89)</f>
        <v>1664000</v>
      </c>
      <c r="E87" s="73">
        <f>SUM(E88:E89)</f>
        <v>1836900</v>
      </c>
      <c r="F87" s="73">
        <f>SUM(F88:F89)</f>
        <v>0</v>
      </c>
      <c r="G87" s="73">
        <f>SUM(G88:G89)</f>
        <v>1836900</v>
      </c>
      <c r="H87" s="73">
        <f>SUM(H88:H89)</f>
        <v>0</v>
      </c>
      <c r="I87" s="78">
        <f t="shared" si="5"/>
        <v>100</v>
      </c>
    </row>
    <row r="88" spans="1:9" ht="12" hidden="1">
      <c r="A88" s="43">
        <v>611100</v>
      </c>
      <c r="B88" s="45" t="s">
        <v>76</v>
      </c>
      <c r="C88" s="75" t="s">
        <v>25</v>
      </c>
      <c r="D88" s="76">
        <v>1391000</v>
      </c>
      <c r="E88" s="77">
        <v>1615900</v>
      </c>
      <c r="F88" s="76"/>
      <c r="G88" s="77">
        <v>1615900</v>
      </c>
      <c r="H88" s="77">
        <f>G88-E88</f>
        <v>0</v>
      </c>
      <c r="I88" s="78">
        <f t="shared" si="5"/>
        <v>100</v>
      </c>
    </row>
    <row r="89" spans="1:9" ht="12" hidden="1">
      <c r="A89" s="43">
        <v>611200</v>
      </c>
      <c r="B89" s="45" t="s">
        <v>77</v>
      </c>
      <c r="C89" s="75" t="s">
        <v>25</v>
      </c>
      <c r="D89" s="76">
        <v>273000</v>
      </c>
      <c r="E89" s="79">
        <v>221000</v>
      </c>
      <c r="F89" s="76"/>
      <c r="G89" s="79">
        <v>221000</v>
      </c>
      <c r="H89" s="77">
        <f>G89-E89</f>
        <v>0</v>
      </c>
      <c r="I89" s="78">
        <f t="shared" si="5"/>
        <v>100</v>
      </c>
    </row>
    <row r="90" spans="1:9" ht="14.25" customHeight="1" hidden="1">
      <c r="A90" s="56">
        <v>612000</v>
      </c>
      <c r="B90" s="80" t="s">
        <v>9</v>
      </c>
      <c r="C90" s="75" t="s">
        <v>25</v>
      </c>
      <c r="D90" s="72">
        <v>145050</v>
      </c>
      <c r="E90" s="50">
        <v>168890</v>
      </c>
      <c r="F90" s="72"/>
      <c r="G90" s="50">
        <v>168890</v>
      </c>
      <c r="H90" s="50">
        <f>G90-E90</f>
        <v>0</v>
      </c>
      <c r="I90" s="78">
        <f t="shared" si="5"/>
        <v>100</v>
      </c>
    </row>
    <row r="91" spans="1:9" ht="15" customHeight="1" hidden="1">
      <c r="A91" s="56">
        <v>613000</v>
      </c>
      <c r="B91" s="81" t="s">
        <v>18</v>
      </c>
      <c r="C91" s="72"/>
      <c r="D91" s="72">
        <f>SUM(D92:D104)</f>
        <v>694000</v>
      </c>
      <c r="E91" s="73">
        <f>SUM(E92:E104)</f>
        <v>933000</v>
      </c>
      <c r="F91" s="73">
        <f>SUM(F92:F104)</f>
        <v>0</v>
      </c>
      <c r="G91" s="73">
        <f>SUM(G92:G104)</f>
        <v>933000</v>
      </c>
      <c r="H91" s="73">
        <f>SUM(H92:H104)</f>
        <v>0</v>
      </c>
      <c r="I91" s="78">
        <f t="shared" si="5"/>
        <v>100</v>
      </c>
    </row>
    <row r="92" spans="1:9" ht="12" hidden="1">
      <c r="A92" s="43">
        <v>613100</v>
      </c>
      <c r="B92" s="45" t="s">
        <v>79</v>
      </c>
      <c r="C92" s="75" t="s">
        <v>25</v>
      </c>
      <c r="D92" s="76">
        <v>25000</v>
      </c>
      <c r="E92" s="77">
        <v>14000</v>
      </c>
      <c r="F92" s="76"/>
      <c r="G92" s="77">
        <v>14000</v>
      </c>
      <c r="H92" s="77">
        <f>G92-E92</f>
        <v>0</v>
      </c>
      <c r="I92" s="78">
        <f t="shared" si="5"/>
        <v>100</v>
      </c>
    </row>
    <row r="93" spans="1:9" ht="12" hidden="1">
      <c r="A93" s="43">
        <v>613200</v>
      </c>
      <c r="B93" s="45" t="s">
        <v>80</v>
      </c>
      <c r="C93" s="75" t="s">
        <v>25</v>
      </c>
      <c r="D93" s="76">
        <v>51000</v>
      </c>
      <c r="E93" s="77">
        <v>40000</v>
      </c>
      <c r="F93" s="76"/>
      <c r="G93" s="77">
        <v>40000</v>
      </c>
      <c r="H93" s="77">
        <f aca="true" t="shared" si="6" ref="H93:H103">G93-E93</f>
        <v>0</v>
      </c>
      <c r="I93" s="78">
        <f t="shared" si="5"/>
        <v>100</v>
      </c>
    </row>
    <row r="94" spans="1:9" ht="12" hidden="1">
      <c r="A94" s="43">
        <v>613200</v>
      </c>
      <c r="B94" s="45" t="s">
        <v>81</v>
      </c>
      <c r="C94" s="75"/>
      <c r="D94" s="76">
        <v>140000</v>
      </c>
      <c r="E94" s="77">
        <v>180000</v>
      </c>
      <c r="F94" s="76"/>
      <c r="G94" s="77">
        <v>180000</v>
      </c>
      <c r="H94" s="77">
        <f t="shared" si="6"/>
        <v>0</v>
      </c>
      <c r="I94" s="78">
        <f t="shared" si="5"/>
        <v>100</v>
      </c>
    </row>
    <row r="95" spans="1:9" ht="12" hidden="1">
      <c r="A95" s="43">
        <v>613200</v>
      </c>
      <c r="B95" s="45" t="s">
        <v>78</v>
      </c>
      <c r="C95" s="75"/>
      <c r="D95" s="76"/>
      <c r="E95" s="77">
        <v>20000</v>
      </c>
      <c r="F95" s="76"/>
      <c r="G95" s="77">
        <v>20000</v>
      </c>
      <c r="H95" s="77">
        <f t="shared" si="6"/>
        <v>0</v>
      </c>
      <c r="I95" s="78">
        <f t="shared" si="5"/>
        <v>100</v>
      </c>
    </row>
    <row r="96" spans="1:9" ht="12" hidden="1">
      <c r="A96" s="43">
        <v>613300</v>
      </c>
      <c r="B96" s="45" t="s">
        <v>146</v>
      </c>
      <c r="C96" s="75" t="s">
        <v>25</v>
      </c>
      <c r="D96" s="76">
        <v>50000</v>
      </c>
      <c r="E96" s="77">
        <v>70000</v>
      </c>
      <c r="F96" s="76"/>
      <c r="G96" s="77">
        <v>70000</v>
      </c>
      <c r="H96" s="77">
        <f t="shared" si="6"/>
        <v>0</v>
      </c>
      <c r="I96" s="78">
        <f t="shared" si="5"/>
        <v>100</v>
      </c>
    </row>
    <row r="97" spans="1:9" ht="12" hidden="1">
      <c r="A97" s="43">
        <v>613400</v>
      </c>
      <c r="B97" s="45" t="s">
        <v>147</v>
      </c>
      <c r="C97" s="75" t="s">
        <v>25</v>
      </c>
      <c r="D97" s="76">
        <v>50000</v>
      </c>
      <c r="E97" s="77">
        <v>48000</v>
      </c>
      <c r="F97" s="76"/>
      <c r="G97" s="77">
        <v>48000</v>
      </c>
      <c r="H97" s="77">
        <f t="shared" si="6"/>
        <v>0</v>
      </c>
      <c r="I97" s="78">
        <f t="shared" si="5"/>
        <v>100</v>
      </c>
    </row>
    <row r="98" spans="1:9" ht="12" hidden="1">
      <c r="A98" s="43">
        <v>613500</v>
      </c>
      <c r="B98" s="45" t="s">
        <v>148</v>
      </c>
      <c r="C98" s="75" t="s">
        <v>25</v>
      </c>
      <c r="D98" s="76">
        <v>25000</v>
      </c>
      <c r="E98" s="77">
        <v>48000</v>
      </c>
      <c r="F98" s="76"/>
      <c r="G98" s="77">
        <v>48000</v>
      </c>
      <c r="H98" s="77">
        <f t="shared" si="6"/>
        <v>0</v>
      </c>
      <c r="I98" s="78">
        <f t="shared" si="5"/>
        <v>100</v>
      </c>
    </row>
    <row r="99" spans="1:9" ht="12" hidden="1">
      <c r="A99" s="43">
        <v>613700</v>
      </c>
      <c r="B99" s="45" t="s">
        <v>149</v>
      </c>
      <c r="C99" s="75" t="s">
        <v>25</v>
      </c>
      <c r="D99" s="76">
        <v>30000</v>
      </c>
      <c r="E99" s="77">
        <v>23000</v>
      </c>
      <c r="F99" s="76"/>
      <c r="G99" s="77">
        <v>23000</v>
      </c>
      <c r="H99" s="77">
        <f t="shared" si="6"/>
        <v>0</v>
      </c>
      <c r="I99" s="78">
        <f t="shared" si="5"/>
        <v>100</v>
      </c>
    </row>
    <row r="100" spans="1:9" ht="12" hidden="1">
      <c r="A100" s="43">
        <v>613700</v>
      </c>
      <c r="B100" s="45" t="s">
        <v>284</v>
      </c>
      <c r="C100" s="75"/>
      <c r="D100" s="76"/>
      <c r="E100" s="77">
        <v>10000</v>
      </c>
      <c r="F100" s="76"/>
      <c r="G100" s="77">
        <v>10000</v>
      </c>
      <c r="H100" s="77">
        <f t="shared" si="6"/>
        <v>0</v>
      </c>
      <c r="I100" s="78">
        <f t="shared" si="5"/>
        <v>100</v>
      </c>
    </row>
    <row r="101" spans="1:9" ht="12" hidden="1">
      <c r="A101" s="43">
        <v>613700</v>
      </c>
      <c r="B101" s="45" t="s">
        <v>202</v>
      </c>
      <c r="C101" s="75"/>
      <c r="D101" s="76"/>
      <c r="E101" s="77">
        <v>7000</v>
      </c>
      <c r="F101" s="76"/>
      <c r="G101" s="77">
        <v>7000</v>
      </c>
      <c r="H101" s="77">
        <f t="shared" si="6"/>
        <v>0</v>
      </c>
      <c r="I101" s="78">
        <f t="shared" si="5"/>
        <v>100</v>
      </c>
    </row>
    <row r="102" spans="1:9" ht="12" hidden="1">
      <c r="A102" s="43">
        <v>613700</v>
      </c>
      <c r="B102" s="45" t="s">
        <v>150</v>
      </c>
      <c r="C102" s="75"/>
      <c r="D102" s="76">
        <v>58000</v>
      </c>
      <c r="E102" s="77">
        <v>45000</v>
      </c>
      <c r="F102" s="76"/>
      <c r="G102" s="77">
        <v>45000</v>
      </c>
      <c r="H102" s="77">
        <f t="shared" si="6"/>
        <v>0</v>
      </c>
      <c r="I102" s="78">
        <f t="shared" si="5"/>
        <v>100</v>
      </c>
    </row>
    <row r="103" spans="1:9" ht="12" hidden="1">
      <c r="A103" s="43">
        <v>613800</v>
      </c>
      <c r="B103" s="45" t="s">
        <v>151</v>
      </c>
      <c r="C103" s="75" t="s">
        <v>25</v>
      </c>
      <c r="D103" s="76">
        <v>8000</v>
      </c>
      <c r="E103" s="77">
        <v>10000</v>
      </c>
      <c r="F103" s="76"/>
      <c r="G103" s="77">
        <v>10000</v>
      </c>
      <c r="H103" s="77">
        <f t="shared" si="6"/>
        <v>0</v>
      </c>
      <c r="I103" s="78">
        <f t="shared" si="5"/>
        <v>100</v>
      </c>
    </row>
    <row r="104" spans="1:9" ht="12" hidden="1">
      <c r="A104" s="43">
        <v>613900</v>
      </c>
      <c r="B104" s="45" t="s">
        <v>152</v>
      </c>
      <c r="C104" s="82" t="s">
        <v>27</v>
      </c>
      <c r="D104" s="76">
        <f>$D$315</f>
        <v>257000</v>
      </c>
      <c r="E104" s="58">
        <v>418000</v>
      </c>
      <c r="F104" s="76"/>
      <c r="G104" s="77">
        <f>$G$315</f>
        <v>418000</v>
      </c>
      <c r="H104" s="77">
        <f>$H$315</f>
        <v>0</v>
      </c>
      <c r="I104" s="78">
        <f t="shared" si="5"/>
        <v>100</v>
      </c>
    </row>
    <row r="105" spans="1:9" ht="15" customHeight="1" hidden="1">
      <c r="A105" s="56">
        <v>614000</v>
      </c>
      <c r="B105" s="57" t="s">
        <v>82</v>
      </c>
      <c r="C105" s="72"/>
      <c r="D105" s="72">
        <f>SUM(D106:D134)</f>
        <v>2278700</v>
      </c>
      <c r="E105" s="73">
        <f>SUM(E106:E135)</f>
        <v>3089150</v>
      </c>
      <c r="F105" s="73">
        <f>SUM(F106:F135)</f>
        <v>0</v>
      </c>
      <c r="G105" s="73">
        <f>SUM(G106:G135)</f>
        <v>3089150</v>
      </c>
      <c r="H105" s="73">
        <f>SUM(H106:H135)</f>
        <v>0</v>
      </c>
      <c r="I105" s="78">
        <f t="shared" si="5"/>
        <v>100</v>
      </c>
    </row>
    <row r="106" spans="1:9" ht="14.25" customHeight="1" hidden="1">
      <c r="A106" s="43">
        <v>614000</v>
      </c>
      <c r="B106" s="45" t="s">
        <v>89</v>
      </c>
      <c r="C106" s="72"/>
      <c r="D106" s="72"/>
      <c r="E106" s="77">
        <v>2500</v>
      </c>
      <c r="F106" s="76"/>
      <c r="G106" s="77">
        <v>2500</v>
      </c>
      <c r="H106" s="77">
        <f>G106-E106</f>
        <v>0</v>
      </c>
      <c r="I106" s="78">
        <f t="shared" si="5"/>
        <v>100</v>
      </c>
    </row>
    <row r="107" spans="1:9" ht="14.25" customHeight="1" hidden="1">
      <c r="A107" s="43">
        <v>614000</v>
      </c>
      <c r="B107" s="83" t="s">
        <v>127</v>
      </c>
      <c r="C107" s="72"/>
      <c r="D107" s="76">
        <v>7000</v>
      </c>
      <c r="E107" s="77">
        <v>5000</v>
      </c>
      <c r="F107" s="84"/>
      <c r="G107" s="77">
        <v>5000</v>
      </c>
      <c r="H107" s="77">
        <f aca="true" t="shared" si="7" ref="H107:H115">G107-E107</f>
        <v>0</v>
      </c>
      <c r="I107" s="78">
        <f t="shared" si="5"/>
        <v>100</v>
      </c>
    </row>
    <row r="108" spans="1:9" ht="12" hidden="1">
      <c r="A108" s="43">
        <v>614000</v>
      </c>
      <c r="B108" s="45" t="s">
        <v>83</v>
      </c>
      <c r="C108" s="75"/>
      <c r="D108" s="76">
        <v>84600</v>
      </c>
      <c r="E108" s="77">
        <v>60000</v>
      </c>
      <c r="F108" s="76"/>
      <c r="G108" s="77">
        <v>60000</v>
      </c>
      <c r="H108" s="77">
        <f t="shared" si="7"/>
        <v>0</v>
      </c>
      <c r="I108" s="78">
        <f t="shared" si="5"/>
        <v>100</v>
      </c>
    </row>
    <row r="109" spans="1:9" ht="12" hidden="1">
      <c r="A109" s="43">
        <v>614000</v>
      </c>
      <c r="B109" s="45" t="s">
        <v>84</v>
      </c>
      <c r="C109" s="75" t="s">
        <v>29</v>
      </c>
      <c r="D109" s="76">
        <v>20000</v>
      </c>
      <c r="E109" s="77">
        <v>15000</v>
      </c>
      <c r="F109" s="76"/>
      <c r="G109" s="77">
        <v>15000</v>
      </c>
      <c r="H109" s="77">
        <f t="shared" si="7"/>
        <v>0</v>
      </c>
      <c r="I109" s="78">
        <f t="shared" si="5"/>
        <v>100</v>
      </c>
    </row>
    <row r="110" spans="1:9" ht="12" hidden="1">
      <c r="A110" s="43">
        <v>614000</v>
      </c>
      <c r="B110" s="85" t="s">
        <v>190</v>
      </c>
      <c r="C110" s="75"/>
      <c r="D110" s="76"/>
      <c r="E110" s="77">
        <v>13000</v>
      </c>
      <c r="F110" s="76"/>
      <c r="G110" s="77">
        <v>13000</v>
      </c>
      <c r="H110" s="77">
        <f t="shared" si="7"/>
        <v>0</v>
      </c>
      <c r="I110" s="78">
        <f t="shared" si="5"/>
        <v>100</v>
      </c>
    </row>
    <row r="111" spans="1:9" ht="12" hidden="1">
      <c r="A111" s="43">
        <v>614000</v>
      </c>
      <c r="B111" s="45" t="s">
        <v>232</v>
      </c>
      <c r="C111" s="75"/>
      <c r="D111" s="76"/>
      <c r="E111" s="77">
        <v>12000</v>
      </c>
      <c r="F111" s="76"/>
      <c r="G111" s="77">
        <v>12000</v>
      </c>
      <c r="H111" s="77">
        <f t="shared" si="7"/>
        <v>0</v>
      </c>
      <c r="I111" s="78">
        <f t="shared" si="5"/>
        <v>100</v>
      </c>
    </row>
    <row r="112" spans="1:9" ht="12" customHeight="1" hidden="1">
      <c r="A112" s="43">
        <v>614000</v>
      </c>
      <c r="B112" s="45" t="s">
        <v>283</v>
      </c>
      <c r="C112" s="75"/>
      <c r="D112" s="76">
        <v>205000</v>
      </c>
      <c r="E112" s="77">
        <v>57000</v>
      </c>
      <c r="F112" s="76"/>
      <c r="G112" s="77">
        <v>57000</v>
      </c>
      <c r="H112" s="77">
        <f t="shared" si="7"/>
        <v>0</v>
      </c>
      <c r="I112" s="78">
        <f t="shared" si="5"/>
        <v>100</v>
      </c>
    </row>
    <row r="113" spans="1:9" ht="22.5" customHeight="1" hidden="1">
      <c r="A113" s="43">
        <v>614000</v>
      </c>
      <c r="B113" s="86" t="s">
        <v>302</v>
      </c>
      <c r="C113" s="75"/>
      <c r="D113" s="76"/>
      <c r="E113" s="77">
        <v>135000</v>
      </c>
      <c r="F113" s="76"/>
      <c r="G113" s="77">
        <v>135000</v>
      </c>
      <c r="H113" s="77">
        <f t="shared" si="7"/>
        <v>0</v>
      </c>
      <c r="I113" s="78">
        <f t="shared" si="5"/>
        <v>100</v>
      </c>
    </row>
    <row r="114" spans="1:9" ht="11.25" customHeight="1" hidden="1">
      <c r="A114" s="43">
        <v>614000</v>
      </c>
      <c r="B114" s="45" t="s">
        <v>231</v>
      </c>
      <c r="C114" s="75"/>
      <c r="D114" s="76"/>
      <c r="E114" s="77">
        <v>10000</v>
      </c>
      <c r="F114" s="76"/>
      <c r="G114" s="77">
        <v>10000</v>
      </c>
      <c r="H114" s="77">
        <f t="shared" si="7"/>
        <v>0</v>
      </c>
      <c r="I114" s="78">
        <f t="shared" si="5"/>
        <v>100</v>
      </c>
    </row>
    <row r="115" spans="1:9" ht="11.25" customHeight="1" hidden="1">
      <c r="A115" s="43">
        <v>614000</v>
      </c>
      <c r="B115" s="45" t="s">
        <v>368</v>
      </c>
      <c r="C115" s="75"/>
      <c r="D115" s="76"/>
      <c r="E115" s="77">
        <v>5000</v>
      </c>
      <c r="F115" s="76"/>
      <c r="G115" s="77">
        <v>5000</v>
      </c>
      <c r="H115" s="77">
        <f t="shared" si="7"/>
        <v>0</v>
      </c>
      <c r="I115" s="78">
        <v>0</v>
      </c>
    </row>
    <row r="116" spans="1:9" ht="12" customHeight="1" hidden="1">
      <c r="A116" s="43">
        <v>614000</v>
      </c>
      <c r="B116" s="45" t="s">
        <v>85</v>
      </c>
      <c r="C116" s="75"/>
      <c r="D116" s="76">
        <f>$D$372</f>
        <v>484599.99999999994</v>
      </c>
      <c r="E116" s="77">
        <f>$E$372</f>
        <v>533450</v>
      </c>
      <c r="F116" s="76"/>
      <c r="G116" s="79">
        <f>$G$372</f>
        <v>533450</v>
      </c>
      <c r="H116" s="79">
        <f>$H$372</f>
        <v>0</v>
      </c>
      <c r="I116" s="78">
        <f t="shared" si="5"/>
        <v>100</v>
      </c>
    </row>
    <row r="117" spans="1:9" ht="11.25" customHeight="1" hidden="1">
      <c r="A117" s="43">
        <v>614000</v>
      </c>
      <c r="B117" s="45" t="s">
        <v>86</v>
      </c>
      <c r="C117" s="75"/>
      <c r="D117" s="76">
        <v>50000</v>
      </c>
      <c r="E117" s="79">
        <v>50000</v>
      </c>
      <c r="F117" s="76"/>
      <c r="G117" s="79">
        <v>50000</v>
      </c>
      <c r="H117" s="79">
        <f>G117-E117</f>
        <v>0</v>
      </c>
      <c r="I117" s="78">
        <f t="shared" si="5"/>
        <v>100</v>
      </c>
    </row>
    <row r="118" spans="1:9" ht="11.25" customHeight="1" hidden="1">
      <c r="A118" s="43">
        <v>614000</v>
      </c>
      <c r="B118" s="45" t="s">
        <v>331</v>
      </c>
      <c r="C118" s="75"/>
      <c r="D118" s="76"/>
      <c r="E118" s="79">
        <v>24000</v>
      </c>
      <c r="F118" s="76"/>
      <c r="G118" s="79">
        <v>24000</v>
      </c>
      <c r="H118" s="79">
        <f>G118-E118</f>
        <v>0</v>
      </c>
      <c r="I118" s="78">
        <f t="shared" si="5"/>
        <v>100</v>
      </c>
    </row>
    <row r="119" spans="1:9" ht="12.75" customHeight="1" hidden="1">
      <c r="A119" s="43">
        <v>614000</v>
      </c>
      <c r="B119" s="45" t="s">
        <v>258</v>
      </c>
      <c r="C119" s="75"/>
      <c r="D119" s="76"/>
      <c r="E119" s="79">
        <v>0</v>
      </c>
      <c r="F119" s="79"/>
      <c r="G119" s="79">
        <v>0</v>
      </c>
      <c r="H119" s="79">
        <f>G119-E119</f>
        <v>0</v>
      </c>
      <c r="I119" s="78"/>
    </row>
    <row r="120" spans="1:9" ht="12" hidden="1">
      <c r="A120" s="43">
        <v>614000</v>
      </c>
      <c r="B120" s="45" t="s">
        <v>87</v>
      </c>
      <c r="C120" s="75"/>
      <c r="D120" s="76">
        <f>$D$329</f>
        <v>767500</v>
      </c>
      <c r="E120" s="77">
        <f>$E$329</f>
        <v>817000</v>
      </c>
      <c r="F120" s="58"/>
      <c r="G120" s="79">
        <f>$G$329</f>
        <v>817000</v>
      </c>
      <c r="H120" s="79">
        <f>$H$329</f>
        <v>0</v>
      </c>
      <c r="I120" s="78">
        <f t="shared" si="5"/>
        <v>100</v>
      </c>
    </row>
    <row r="121" spans="1:9" ht="12" customHeight="1" hidden="1">
      <c r="A121" s="43">
        <v>614000</v>
      </c>
      <c r="B121" s="45" t="s">
        <v>136</v>
      </c>
      <c r="C121" s="75"/>
      <c r="D121" s="76">
        <v>160000</v>
      </c>
      <c r="E121" s="79">
        <v>200000</v>
      </c>
      <c r="F121" s="76"/>
      <c r="G121" s="79">
        <v>200000</v>
      </c>
      <c r="H121" s="79">
        <f>G121-E121</f>
        <v>0</v>
      </c>
      <c r="I121" s="78">
        <f t="shared" si="5"/>
        <v>100</v>
      </c>
    </row>
    <row r="122" spans="1:9" ht="12" customHeight="1" hidden="1">
      <c r="A122" s="43">
        <v>614000</v>
      </c>
      <c r="B122" s="45" t="s">
        <v>208</v>
      </c>
      <c r="C122" s="75"/>
      <c r="D122" s="76"/>
      <c r="E122" s="77">
        <v>70000</v>
      </c>
      <c r="F122" s="58"/>
      <c r="G122" s="77">
        <v>70000</v>
      </c>
      <c r="H122" s="79">
        <f aca="true" t="shared" si="8" ref="H122:H134">G122-E122</f>
        <v>0</v>
      </c>
      <c r="I122" s="78">
        <f t="shared" si="5"/>
        <v>100</v>
      </c>
    </row>
    <row r="123" spans="1:9" ht="12" customHeight="1" hidden="1">
      <c r="A123" s="43">
        <v>614000</v>
      </c>
      <c r="B123" s="45" t="s">
        <v>209</v>
      </c>
      <c r="C123" s="75"/>
      <c r="D123" s="76"/>
      <c r="E123" s="77">
        <v>35000</v>
      </c>
      <c r="F123" s="58"/>
      <c r="G123" s="77">
        <v>35000</v>
      </c>
      <c r="H123" s="79">
        <f t="shared" si="8"/>
        <v>0</v>
      </c>
      <c r="I123" s="78">
        <f t="shared" si="5"/>
        <v>100</v>
      </c>
    </row>
    <row r="124" spans="1:9" ht="11.25" customHeight="1" hidden="1">
      <c r="A124" s="43">
        <v>614000</v>
      </c>
      <c r="B124" s="45" t="s">
        <v>199</v>
      </c>
      <c r="C124" s="75"/>
      <c r="D124" s="76">
        <v>160000</v>
      </c>
      <c r="E124" s="77">
        <v>5000</v>
      </c>
      <c r="F124" s="76"/>
      <c r="G124" s="77">
        <v>5000</v>
      </c>
      <c r="H124" s="79">
        <f t="shared" si="8"/>
        <v>0</v>
      </c>
      <c r="I124" s="78">
        <f t="shared" si="5"/>
        <v>100</v>
      </c>
    </row>
    <row r="125" spans="1:9" ht="11.25" customHeight="1" hidden="1">
      <c r="A125" s="43">
        <v>614000</v>
      </c>
      <c r="B125" s="45" t="s">
        <v>360</v>
      </c>
      <c r="C125" s="75"/>
      <c r="D125" s="76"/>
      <c r="E125" s="77">
        <v>25000</v>
      </c>
      <c r="F125" s="76"/>
      <c r="G125" s="77">
        <v>25000</v>
      </c>
      <c r="H125" s="79">
        <f t="shared" si="8"/>
        <v>0</v>
      </c>
      <c r="I125" s="78">
        <v>0</v>
      </c>
    </row>
    <row r="126" spans="1:9" ht="12" hidden="1">
      <c r="A126" s="43">
        <v>614000</v>
      </c>
      <c r="B126" s="45" t="s">
        <v>88</v>
      </c>
      <c r="C126" s="75"/>
      <c r="D126" s="76">
        <v>25000</v>
      </c>
      <c r="E126" s="77">
        <v>15000</v>
      </c>
      <c r="F126" s="76"/>
      <c r="G126" s="77">
        <v>15000</v>
      </c>
      <c r="H126" s="79">
        <f t="shared" si="8"/>
        <v>0</v>
      </c>
      <c r="I126" s="78">
        <f t="shared" si="5"/>
        <v>100</v>
      </c>
    </row>
    <row r="127" spans="1:9" ht="12" hidden="1">
      <c r="A127" s="43">
        <v>614000</v>
      </c>
      <c r="B127" s="45" t="s">
        <v>132</v>
      </c>
      <c r="C127" s="75"/>
      <c r="D127" s="76">
        <v>115000</v>
      </c>
      <c r="E127" s="77">
        <v>140000</v>
      </c>
      <c r="F127" s="76"/>
      <c r="G127" s="77">
        <v>140000</v>
      </c>
      <c r="H127" s="79">
        <f t="shared" si="8"/>
        <v>0</v>
      </c>
      <c r="I127" s="78">
        <f t="shared" si="5"/>
        <v>100</v>
      </c>
    </row>
    <row r="128" spans="1:9" ht="12" hidden="1">
      <c r="A128" s="43">
        <v>614000</v>
      </c>
      <c r="B128" s="45" t="s">
        <v>248</v>
      </c>
      <c r="C128" s="75"/>
      <c r="D128" s="76"/>
      <c r="E128" s="77">
        <v>2500</v>
      </c>
      <c r="F128" s="76"/>
      <c r="G128" s="77">
        <v>2500</v>
      </c>
      <c r="H128" s="79">
        <f t="shared" si="8"/>
        <v>0</v>
      </c>
      <c r="I128" s="78">
        <f t="shared" si="5"/>
        <v>100</v>
      </c>
    </row>
    <row r="129" spans="1:9" ht="12" hidden="1">
      <c r="A129" s="43">
        <v>614000</v>
      </c>
      <c r="B129" s="45" t="s">
        <v>249</v>
      </c>
      <c r="C129" s="75"/>
      <c r="D129" s="76"/>
      <c r="E129" s="77">
        <v>2500</v>
      </c>
      <c r="F129" s="76"/>
      <c r="G129" s="77">
        <v>2500</v>
      </c>
      <c r="H129" s="79">
        <f t="shared" si="8"/>
        <v>0</v>
      </c>
      <c r="I129" s="78">
        <f t="shared" si="5"/>
        <v>100</v>
      </c>
    </row>
    <row r="130" spans="1:9" ht="12" hidden="1">
      <c r="A130" s="43">
        <v>614000</v>
      </c>
      <c r="B130" s="45" t="s">
        <v>250</v>
      </c>
      <c r="C130" s="75"/>
      <c r="D130" s="76"/>
      <c r="E130" s="77">
        <v>5000</v>
      </c>
      <c r="F130" s="76"/>
      <c r="G130" s="77">
        <v>5000</v>
      </c>
      <c r="H130" s="79">
        <f t="shared" si="8"/>
        <v>0</v>
      </c>
      <c r="I130" s="78">
        <f t="shared" si="5"/>
        <v>100</v>
      </c>
    </row>
    <row r="131" spans="1:9" ht="12" hidden="1">
      <c r="A131" s="43">
        <v>614000</v>
      </c>
      <c r="B131" s="45" t="s">
        <v>257</v>
      </c>
      <c r="C131" s="75"/>
      <c r="D131" s="76"/>
      <c r="E131" s="77">
        <v>50000</v>
      </c>
      <c r="F131" s="76"/>
      <c r="G131" s="77">
        <v>50000</v>
      </c>
      <c r="H131" s="79">
        <f t="shared" si="8"/>
        <v>0</v>
      </c>
      <c r="I131" s="78">
        <f t="shared" si="5"/>
        <v>100</v>
      </c>
    </row>
    <row r="132" spans="1:9" ht="12" hidden="1">
      <c r="A132" s="43">
        <v>614000</v>
      </c>
      <c r="B132" s="45" t="s">
        <v>134</v>
      </c>
      <c r="C132" s="75"/>
      <c r="D132" s="76"/>
      <c r="E132" s="77">
        <v>3800</v>
      </c>
      <c r="F132" s="76"/>
      <c r="G132" s="77">
        <v>3800</v>
      </c>
      <c r="H132" s="79">
        <f t="shared" si="8"/>
        <v>0</v>
      </c>
      <c r="I132" s="78">
        <f t="shared" si="5"/>
        <v>100</v>
      </c>
    </row>
    <row r="133" spans="1:9" ht="12.75" customHeight="1" hidden="1">
      <c r="A133" s="43">
        <v>614000</v>
      </c>
      <c r="B133" s="45" t="s">
        <v>90</v>
      </c>
      <c r="C133" s="75"/>
      <c r="D133" s="76"/>
      <c r="E133" s="77">
        <v>10000</v>
      </c>
      <c r="F133" s="76"/>
      <c r="G133" s="77">
        <v>10000</v>
      </c>
      <c r="H133" s="79">
        <f t="shared" si="8"/>
        <v>0</v>
      </c>
      <c r="I133" s="78">
        <f t="shared" si="5"/>
        <v>100</v>
      </c>
    </row>
    <row r="134" spans="1:9" ht="12" hidden="1">
      <c r="A134" s="43">
        <v>614000</v>
      </c>
      <c r="B134" s="45" t="s">
        <v>142</v>
      </c>
      <c r="C134" s="75"/>
      <c r="D134" s="76">
        <v>200000</v>
      </c>
      <c r="E134" s="77">
        <v>20000</v>
      </c>
      <c r="F134" s="76"/>
      <c r="G134" s="77">
        <v>20000</v>
      </c>
      <c r="H134" s="79">
        <f t="shared" si="8"/>
        <v>0</v>
      </c>
      <c r="I134" s="78">
        <f t="shared" si="5"/>
        <v>100</v>
      </c>
    </row>
    <row r="135" spans="1:9" ht="17.25" customHeight="1" hidden="1">
      <c r="A135" s="43">
        <v>614000</v>
      </c>
      <c r="B135" s="87" t="s">
        <v>320</v>
      </c>
      <c r="C135" s="75"/>
      <c r="D135" s="76"/>
      <c r="E135" s="50">
        <f>E136+E144+E156+E159</f>
        <v>766400</v>
      </c>
      <c r="F135" s="50">
        <f>F136+F144+F156+F159</f>
        <v>0</v>
      </c>
      <c r="G135" s="50">
        <f>G136+G144+G156+G159</f>
        <v>766400</v>
      </c>
      <c r="H135" s="50">
        <f>H136+H144+H156+H159</f>
        <v>0</v>
      </c>
      <c r="I135" s="78">
        <f t="shared" si="5"/>
        <v>100</v>
      </c>
    </row>
    <row r="136" spans="1:9" ht="17.25" customHeight="1" hidden="1">
      <c r="A136" s="43">
        <v>614000</v>
      </c>
      <c r="B136" s="87" t="s">
        <v>268</v>
      </c>
      <c r="C136" s="75"/>
      <c r="D136" s="76"/>
      <c r="E136" s="50">
        <f>SUM(E137:E143)</f>
        <v>216000</v>
      </c>
      <c r="F136" s="50">
        <f>SUM(F137:F143)</f>
        <v>0</v>
      </c>
      <c r="G136" s="50">
        <f>SUM(G137:G143)</f>
        <v>216000</v>
      </c>
      <c r="H136" s="50">
        <f>SUM(H137:H143)</f>
        <v>0</v>
      </c>
      <c r="I136" s="78">
        <f t="shared" si="5"/>
        <v>100</v>
      </c>
    </row>
    <row r="137" spans="1:9" ht="12" hidden="1">
      <c r="A137" s="43">
        <v>614000</v>
      </c>
      <c r="B137" s="88" t="s">
        <v>313</v>
      </c>
      <c r="C137" s="75"/>
      <c r="D137" s="76"/>
      <c r="E137" s="77">
        <v>160000</v>
      </c>
      <c r="F137" s="76"/>
      <c r="G137" s="77">
        <v>160000</v>
      </c>
      <c r="H137" s="77">
        <f>G137-E137</f>
        <v>0</v>
      </c>
      <c r="I137" s="78">
        <f t="shared" si="5"/>
        <v>100</v>
      </c>
    </row>
    <row r="138" spans="1:9" ht="12" hidden="1">
      <c r="A138" s="43">
        <v>614000</v>
      </c>
      <c r="B138" s="45" t="s">
        <v>347</v>
      </c>
      <c r="C138" s="75"/>
      <c r="D138" s="76"/>
      <c r="E138" s="77">
        <v>6000</v>
      </c>
      <c r="F138" s="76"/>
      <c r="G138" s="77">
        <v>6000</v>
      </c>
      <c r="H138" s="77">
        <f aca="true" t="shared" si="9" ref="H138:H143">G138-E138</f>
        <v>0</v>
      </c>
      <c r="I138" s="78">
        <f t="shared" si="5"/>
        <v>100</v>
      </c>
    </row>
    <row r="139" spans="1:9" ht="12" hidden="1">
      <c r="A139" s="43">
        <v>614000</v>
      </c>
      <c r="B139" s="88" t="s">
        <v>314</v>
      </c>
      <c r="C139" s="75"/>
      <c r="D139" s="76"/>
      <c r="E139" s="77">
        <v>3000</v>
      </c>
      <c r="F139" s="76"/>
      <c r="G139" s="77">
        <v>3000</v>
      </c>
      <c r="H139" s="77">
        <f t="shared" si="9"/>
        <v>0</v>
      </c>
      <c r="I139" s="78">
        <f t="shared" si="5"/>
        <v>100</v>
      </c>
    </row>
    <row r="140" spans="1:9" ht="12" hidden="1">
      <c r="A140" s="43">
        <v>614000</v>
      </c>
      <c r="B140" s="88" t="s">
        <v>366</v>
      </c>
      <c r="C140" s="75"/>
      <c r="D140" s="76"/>
      <c r="E140" s="77">
        <v>10000</v>
      </c>
      <c r="F140" s="76"/>
      <c r="G140" s="77">
        <v>10000</v>
      </c>
      <c r="H140" s="77">
        <f t="shared" si="9"/>
        <v>0</v>
      </c>
      <c r="I140" s="78">
        <f t="shared" si="5"/>
        <v>100</v>
      </c>
    </row>
    <row r="141" spans="1:9" ht="12" hidden="1">
      <c r="A141" s="43">
        <v>614000</v>
      </c>
      <c r="B141" s="85" t="s">
        <v>309</v>
      </c>
      <c r="C141" s="75"/>
      <c r="D141" s="76"/>
      <c r="E141" s="77">
        <v>5000</v>
      </c>
      <c r="F141" s="76"/>
      <c r="G141" s="77">
        <v>5000</v>
      </c>
      <c r="H141" s="77">
        <f t="shared" si="9"/>
        <v>0</v>
      </c>
      <c r="I141" s="78">
        <f t="shared" si="5"/>
        <v>100</v>
      </c>
    </row>
    <row r="142" spans="1:9" ht="12" hidden="1">
      <c r="A142" s="43">
        <v>614000</v>
      </c>
      <c r="B142" s="88" t="s">
        <v>312</v>
      </c>
      <c r="C142" s="75"/>
      <c r="D142" s="76"/>
      <c r="E142" s="77">
        <v>12000</v>
      </c>
      <c r="F142" s="76"/>
      <c r="G142" s="77">
        <v>12000</v>
      </c>
      <c r="H142" s="77">
        <f t="shared" si="9"/>
        <v>0</v>
      </c>
      <c r="I142" s="78">
        <f t="shared" si="5"/>
        <v>100</v>
      </c>
    </row>
    <row r="143" spans="1:9" ht="12" hidden="1">
      <c r="A143" s="43">
        <v>614000</v>
      </c>
      <c r="B143" s="88" t="s">
        <v>310</v>
      </c>
      <c r="C143" s="75"/>
      <c r="D143" s="76"/>
      <c r="E143" s="77">
        <v>20000</v>
      </c>
      <c r="F143" s="76"/>
      <c r="G143" s="77">
        <v>20000</v>
      </c>
      <c r="H143" s="77">
        <f t="shared" si="9"/>
        <v>0</v>
      </c>
      <c r="I143" s="78">
        <f t="shared" si="5"/>
        <v>100</v>
      </c>
    </row>
    <row r="144" spans="1:9" ht="17.25" customHeight="1" hidden="1">
      <c r="A144" s="56">
        <v>614000</v>
      </c>
      <c r="B144" s="87" t="s">
        <v>269</v>
      </c>
      <c r="C144" s="75"/>
      <c r="D144" s="76"/>
      <c r="E144" s="50">
        <f>SUM(E145:E155)</f>
        <v>80000</v>
      </c>
      <c r="F144" s="50">
        <f>SUM(F145:F155)</f>
        <v>0</v>
      </c>
      <c r="G144" s="50">
        <f>SUM(G145:G155)</f>
        <v>80000</v>
      </c>
      <c r="H144" s="50">
        <f>SUM(H145:H155)</f>
        <v>0</v>
      </c>
      <c r="I144" s="78">
        <f t="shared" si="5"/>
        <v>100</v>
      </c>
    </row>
    <row r="145" spans="1:9" ht="12" hidden="1">
      <c r="A145" s="43">
        <v>614000</v>
      </c>
      <c r="B145" s="89" t="s">
        <v>338</v>
      </c>
      <c r="C145" s="75"/>
      <c r="D145" s="76"/>
      <c r="E145" s="77">
        <v>30000</v>
      </c>
      <c r="F145" s="76"/>
      <c r="G145" s="77">
        <v>30000</v>
      </c>
      <c r="H145" s="77">
        <f>G145-E145</f>
        <v>0</v>
      </c>
      <c r="I145" s="78">
        <f t="shared" si="5"/>
        <v>100</v>
      </c>
    </row>
    <row r="146" spans="1:9" ht="12" hidden="1">
      <c r="A146" s="43">
        <v>614000</v>
      </c>
      <c r="B146" s="85" t="s">
        <v>319</v>
      </c>
      <c r="C146" s="75"/>
      <c r="D146" s="76"/>
      <c r="E146" s="77">
        <v>10000</v>
      </c>
      <c r="F146" s="76"/>
      <c r="G146" s="77">
        <v>10000</v>
      </c>
      <c r="H146" s="77">
        <f aca="true" t="shared" si="10" ref="H146:H155">G146-E146</f>
        <v>0</v>
      </c>
      <c r="I146" s="78">
        <f t="shared" si="5"/>
        <v>100</v>
      </c>
    </row>
    <row r="147" spans="1:9" ht="12" hidden="1">
      <c r="A147" s="43">
        <v>614000</v>
      </c>
      <c r="B147" s="85" t="s">
        <v>332</v>
      </c>
      <c r="C147" s="75"/>
      <c r="D147" s="76"/>
      <c r="E147" s="77">
        <v>4000</v>
      </c>
      <c r="F147" s="76"/>
      <c r="G147" s="77">
        <v>4000</v>
      </c>
      <c r="H147" s="77">
        <f t="shared" si="10"/>
        <v>0</v>
      </c>
      <c r="I147" s="78">
        <f t="shared" si="5"/>
        <v>100</v>
      </c>
    </row>
    <row r="148" spans="1:9" ht="12" hidden="1">
      <c r="A148" s="43">
        <v>614000</v>
      </c>
      <c r="B148" s="85" t="s">
        <v>333</v>
      </c>
      <c r="C148" s="75"/>
      <c r="D148" s="76"/>
      <c r="E148" s="77">
        <v>7000</v>
      </c>
      <c r="F148" s="76"/>
      <c r="G148" s="77">
        <v>7000</v>
      </c>
      <c r="H148" s="77">
        <f t="shared" si="10"/>
        <v>0</v>
      </c>
      <c r="I148" s="78">
        <f t="shared" si="5"/>
        <v>100</v>
      </c>
    </row>
    <row r="149" spans="1:9" ht="12" hidden="1">
      <c r="A149" s="43">
        <v>614000</v>
      </c>
      <c r="B149" s="85" t="s">
        <v>311</v>
      </c>
      <c r="C149" s="75"/>
      <c r="D149" s="76"/>
      <c r="E149" s="77">
        <v>7000</v>
      </c>
      <c r="F149" s="76"/>
      <c r="G149" s="77">
        <v>7000</v>
      </c>
      <c r="H149" s="77">
        <f t="shared" si="10"/>
        <v>0</v>
      </c>
      <c r="I149" s="78">
        <f t="shared" si="5"/>
        <v>100</v>
      </c>
    </row>
    <row r="150" spans="1:9" ht="13.5" customHeight="1" hidden="1">
      <c r="A150" s="43">
        <v>614000</v>
      </c>
      <c r="B150" s="89" t="s">
        <v>316</v>
      </c>
      <c r="C150" s="75"/>
      <c r="D150" s="76"/>
      <c r="E150" s="77">
        <v>7000</v>
      </c>
      <c r="F150" s="76"/>
      <c r="G150" s="77">
        <v>7000</v>
      </c>
      <c r="H150" s="77">
        <f t="shared" si="10"/>
        <v>0</v>
      </c>
      <c r="I150" s="78">
        <f t="shared" si="5"/>
        <v>100</v>
      </c>
    </row>
    <row r="151" spans="1:9" ht="12" hidden="1">
      <c r="A151" s="43">
        <v>614000</v>
      </c>
      <c r="B151" s="85" t="s">
        <v>334</v>
      </c>
      <c r="C151" s="75"/>
      <c r="D151" s="76"/>
      <c r="E151" s="77">
        <v>5000</v>
      </c>
      <c r="F151" s="76"/>
      <c r="G151" s="77">
        <v>5000</v>
      </c>
      <c r="H151" s="77">
        <f t="shared" si="10"/>
        <v>0</v>
      </c>
      <c r="I151" s="78">
        <f t="shared" si="5"/>
        <v>100</v>
      </c>
    </row>
    <row r="152" spans="1:9" ht="36" hidden="1">
      <c r="A152" s="43">
        <v>614000</v>
      </c>
      <c r="B152" s="89" t="s">
        <v>317</v>
      </c>
      <c r="C152" s="75"/>
      <c r="D152" s="76"/>
      <c r="E152" s="77">
        <v>5000</v>
      </c>
      <c r="F152" s="76"/>
      <c r="G152" s="77">
        <v>5000</v>
      </c>
      <c r="H152" s="77">
        <f t="shared" si="10"/>
        <v>0</v>
      </c>
      <c r="I152" s="78">
        <f aca="true" t="shared" si="11" ref="I152:I219">G152/E152*100</f>
        <v>100</v>
      </c>
    </row>
    <row r="153" spans="1:9" ht="12" hidden="1">
      <c r="A153" s="43"/>
      <c r="B153" s="89"/>
      <c r="C153" s="75"/>
      <c r="D153" s="76"/>
      <c r="E153" s="77"/>
      <c r="F153" s="76"/>
      <c r="G153" s="77"/>
      <c r="H153" s="77"/>
      <c r="I153" s="78"/>
    </row>
    <row r="154" spans="1:9" ht="24" hidden="1">
      <c r="A154" s="43">
        <v>614000</v>
      </c>
      <c r="B154" s="89" t="s">
        <v>318</v>
      </c>
      <c r="C154" s="75"/>
      <c r="D154" s="76"/>
      <c r="E154" s="77">
        <v>3000</v>
      </c>
      <c r="F154" s="76"/>
      <c r="G154" s="77">
        <v>3000</v>
      </c>
      <c r="H154" s="77">
        <f t="shared" si="10"/>
        <v>0</v>
      </c>
      <c r="I154" s="78">
        <f t="shared" si="11"/>
        <v>100</v>
      </c>
    </row>
    <row r="155" spans="1:9" ht="12" hidden="1">
      <c r="A155" s="43">
        <v>614000</v>
      </c>
      <c r="B155" s="88" t="s">
        <v>308</v>
      </c>
      <c r="C155" s="75"/>
      <c r="D155" s="76"/>
      <c r="E155" s="77">
        <v>2000</v>
      </c>
      <c r="F155" s="76"/>
      <c r="G155" s="77">
        <v>2000</v>
      </c>
      <c r="H155" s="77">
        <f t="shared" si="10"/>
        <v>0</v>
      </c>
      <c r="I155" s="78">
        <f t="shared" si="11"/>
        <v>100</v>
      </c>
    </row>
    <row r="156" spans="1:9" ht="15" customHeight="1" hidden="1">
      <c r="A156" s="56">
        <v>614000</v>
      </c>
      <c r="B156" s="87" t="s">
        <v>270</v>
      </c>
      <c r="C156" s="75"/>
      <c r="D156" s="76"/>
      <c r="E156" s="50">
        <f>SUM(E157:E158)</f>
        <v>0</v>
      </c>
      <c r="F156" s="50">
        <f>SUM(F157:F158)</f>
        <v>0</v>
      </c>
      <c r="G156" s="50">
        <f>SUM(G157:G158)</f>
        <v>0</v>
      </c>
      <c r="H156" s="50">
        <f>SUM(H157:H158)</f>
        <v>0</v>
      </c>
      <c r="I156" s="78"/>
    </row>
    <row r="157" spans="1:9" ht="15" customHeight="1" hidden="1">
      <c r="A157" s="43">
        <v>614000</v>
      </c>
      <c r="B157" s="85" t="s">
        <v>180</v>
      </c>
      <c r="C157" s="75"/>
      <c r="D157" s="76"/>
      <c r="E157" s="77">
        <v>0</v>
      </c>
      <c r="F157" s="76"/>
      <c r="G157" s="77">
        <v>0</v>
      </c>
      <c r="H157" s="77">
        <f>G157-E157</f>
        <v>0</v>
      </c>
      <c r="I157" s="78"/>
    </row>
    <row r="158" spans="1:9" ht="15" customHeight="1" hidden="1">
      <c r="A158" s="43">
        <v>614000</v>
      </c>
      <c r="B158" s="85" t="s">
        <v>181</v>
      </c>
      <c r="C158" s="75"/>
      <c r="D158" s="76"/>
      <c r="E158" s="77">
        <v>0</v>
      </c>
      <c r="F158" s="76"/>
      <c r="G158" s="77">
        <v>0</v>
      </c>
      <c r="H158" s="77">
        <f>G158-E158</f>
        <v>0</v>
      </c>
      <c r="I158" s="78"/>
    </row>
    <row r="159" spans="1:9" ht="15" customHeight="1" hidden="1">
      <c r="A159" s="56">
        <v>614000</v>
      </c>
      <c r="B159" s="87" t="s">
        <v>307</v>
      </c>
      <c r="C159" s="75"/>
      <c r="D159" s="76"/>
      <c r="E159" s="50">
        <f>SUM(E160:E177)</f>
        <v>470400</v>
      </c>
      <c r="F159" s="50">
        <f>SUM(F160:F177)</f>
        <v>0</v>
      </c>
      <c r="G159" s="50">
        <f>SUM(G160:G177)</f>
        <v>470400</v>
      </c>
      <c r="H159" s="50">
        <f>SUM(H160:H177)</f>
        <v>0</v>
      </c>
      <c r="I159" s="78">
        <f t="shared" si="11"/>
        <v>100</v>
      </c>
    </row>
    <row r="160" spans="1:9" ht="12" hidden="1">
      <c r="A160" s="43">
        <v>614000</v>
      </c>
      <c r="B160" s="88" t="s">
        <v>279</v>
      </c>
      <c r="C160" s="75"/>
      <c r="D160" s="76"/>
      <c r="E160" s="77">
        <v>70000</v>
      </c>
      <c r="F160" s="76"/>
      <c r="G160" s="77">
        <v>70000</v>
      </c>
      <c r="H160" s="77">
        <f>G160-E160</f>
        <v>0</v>
      </c>
      <c r="I160" s="78">
        <f t="shared" si="11"/>
        <v>100</v>
      </c>
    </row>
    <row r="161" spans="1:9" ht="12" hidden="1">
      <c r="A161" s="43">
        <v>614000</v>
      </c>
      <c r="B161" s="88" t="s">
        <v>288</v>
      </c>
      <c r="C161" s="75"/>
      <c r="D161" s="76"/>
      <c r="E161" s="77">
        <v>10000</v>
      </c>
      <c r="F161" s="76"/>
      <c r="G161" s="77">
        <v>10000</v>
      </c>
      <c r="H161" s="77">
        <f aca="true" t="shared" si="12" ref="H161:H177">G161-E161</f>
        <v>0</v>
      </c>
      <c r="I161" s="78">
        <f t="shared" si="11"/>
        <v>100</v>
      </c>
    </row>
    <row r="162" spans="1:9" ht="12" hidden="1">
      <c r="A162" s="43">
        <v>614000</v>
      </c>
      <c r="B162" s="88" t="s">
        <v>185</v>
      </c>
      <c r="C162" s="75"/>
      <c r="D162" s="76"/>
      <c r="E162" s="77">
        <v>0</v>
      </c>
      <c r="F162" s="76"/>
      <c r="G162" s="77">
        <v>0</v>
      </c>
      <c r="H162" s="77">
        <f t="shared" si="12"/>
        <v>0</v>
      </c>
      <c r="I162" s="78"/>
    </row>
    <row r="163" spans="1:9" ht="12" hidden="1">
      <c r="A163" s="43">
        <v>614000</v>
      </c>
      <c r="B163" s="88" t="s">
        <v>335</v>
      </c>
      <c r="C163" s="75"/>
      <c r="D163" s="76"/>
      <c r="E163" s="77">
        <v>15000</v>
      </c>
      <c r="F163" s="76"/>
      <c r="G163" s="77">
        <v>15000</v>
      </c>
      <c r="H163" s="77">
        <f>G163-E163</f>
        <v>0</v>
      </c>
      <c r="I163" s="78">
        <f>G163/E163*100</f>
        <v>100</v>
      </c>
    </row>
    <row r="164" spans="1:9" ht="12" hidden="1">
      <c r="A164" s="43">
        <v>614000</v>
      </c>
      <c r="B164" s="89" t="s">
        <v>367</v>
      </c>
      <c r="C164" s="75"/>
      <c r="D164" s="76"/>
      <c r="E164" s="77">
        <v>5000</v>
      </c>
      <c r="F164" s="76"/>
      <c r="G164" s="77">
        <v>5000</v>
      </c>
      <c r="H164" s="77">
        <f>G164-E164</f>
        <v>0</v>
      </c>
      <c r="I164" s="78">
        <v>0</v>
      </c>
    </row>
    <row r="165" spans="1:9" ht="12" hidden="1">
      <c r="A165" s="43">
        <v>614000</v>
      </c>
      <c r="B165" s="88" t="s">
        <v>183</v>
      </c>
      <c r="C165" s="75"/>
      <c r="D165" s="76"/>
      <c r="E165" s="77">
        <v>0</v>
      </c>
      <c r="F165" s="76"/>
      <c r="G165" s="77">
        <v>0</v>
      </c>
      <c r="H165" s="77">
        <f t="shared" si="12"/>
        <v>0</v>
      </c>
      <c r="I165" s="78"/>
    </row>
    <row r="166" spans="1:9" ht="12" hidden="1">
      <c r="A166" s="43">
        <v>614000</v>
      </c>
      <c r="B166" s="88" t="s">
        <v>186</v>
      </c>
      <c r="C166" s="75"/>
      <c r="D166" s="76"/>
      <c r="E166" s="77">
        <v>0</v>
      </c>
      <c r="F166" s="76"/>
      <c r="G166" s="77">
        <v>0</v>
      </c>
      <c r="H166" s="77">
        <f t="shared" si="12"/>
        <v>0</v>
      </c>
      <c r="I166" s="78"/>
    </row>
    <row r="167" spans="1:9" ht="12" hidden="1">
      <c r="A167" s="43">
        <v>614000</v>
      </c>
      <c r="B167" s="88" t="s">
        <v>184</v>
      </c>
      <c r="C167" s="75"/>
      <c r="D167" s="76"/>
      <c r="E167" s="77">
        <v>0</v>
      </c>
      <c r="F167" s="76"/>
      <c r="G167" s="77">
        <v>0</v>
      </c>
      <c r="H167" s="77">
        <f t="shared" si="12"/>
        <v>0</v>
      </c>
      <c r="I167" s="78"/>
    </row>
    <row r="168" spans="1:9" ht="12" hidden="1">
      <c r="A168" s="43">
        <v>614000</v>
      </c>
      <c r="B168" s="88" t="s">
        <v>201</v>
      </c>
      <c r="C168" s="75"/>
      <c r="D168" s="76"/>
      <c r="E168" s="77">
        <v>0</v>
      </c>
      <c r="F168" s="76"/>
      <c r="G168" s="77">
        <v>0</v>
      </c>
      <c r="H168" s="77">
        <f t="shared" si="12"/>
        <v>0</v>
      </c>
      <c r="I168" s="78"/>
    </row>
    <row r="169" spans="1:9" ht="12" hidden="1">
      <c r="A169" s="43">
        <v>614000</v>
      </c>
      <c r="B169" s="88" t="s">
        <v>182</v>
      </c>
      <c r="C169" s="75"/>
      <c r="D169" s="76"/>
      <c r="E169" s="77">
        <v>0</v>
      </c>
      <c r="F169" s="76"/>
      <c r="G169" s="77">
        <v>0</v>
      </c>
      <c r="H169" s="77">
        <f t="shared" si="12"/>
        <v>0</v>
      </c>
      <c r="I169" s="78"/>
    </row>
    <row r="170" spans="1:9" ht="12" hidden="1">
      <c r="A170" s="43">
        <v>614000</v>
      </c>
      <c r="B170" s="88" t="s">
        <v>262</v>
      </c>
      <c r="C170" s="75"/>
      <c r="D170" s="76"/>
      <c r="E170" s="77">
        <v>0</v>
      </c>
      <c r="F170" s="76"/>
      <c r="G170" s="77">
        <v>0</v>
      </c>
      <c r="H170" s="77">
        <f t="shared" si="12"/>
        <v>0</v>
      </c>
      <c r="I170" s="78"/>
    </row>
    <row r="171" spans="1:9" ht="12" hidden="1">
      <c r="A171" s="43">
        <v>614000</v>
      </c>
      <c r="B171" s="85" t="s">
        <v>229</v>
      </c>
      <c r="C171" s="75"/>
      <c r="D171" s="76"/>
      <c r="E171" s="77">
        <v>65000</v>
      </c>
      <c r="F171" s="76"/>
      <c r="G171" s="77">
        <v>65000</v>
      </c>
      <c r="H171" s="77">
        <f t="shared" si="12"/>
        <v>0</v>
      </c>
      <c r="I171" s="78">
        <f t="shared" si="11"/>
        <v>100</v>
      </c>
    </row>
    <row r="172" spans="1:9" ht="12" hidden="1">
      <c r="A172" s="43">
        <v>614000</v>
      </c>
      <c r="B172" s="85" t="s">
        <v>240</v>
      </c>
      <c r="C172" s="75"/>
      <c r="D172" s="76"/>
      <c r="E172" s="77">
        <v>290000</v>
      </c>
      <c r="F172" s="76"/>
      <c r="G172" s="77">
        <v>290000</v>
      </c>
      <c r="H172" s="77">
        <f t="shared" si="12"/>
        <v>0</v>
      </c>
      <c r="I172" s="78">
        <f t="shared" si="11"/>
        <v>100</v>
      </c>
    </row>
    <row r="173" spans="1:9" ht="12" hidden="1">
      <c r="A173" s="43">
        <v>614000</v>
      </c>
      <c r="B173" s="85" t="s">
        <v>343</v>
      </c>
      <c r="C173" s="75"/>
      <c r="D173" s="76"/>
      <c r="E173" s="77">
        <v>0</v>
      </c>
      <c r="F173" s="76"/>
      <c r="G173" s="77">
        <v>0</v>
      </c>
      <c r="H173" s="77">
        <f t="shared" si="12"/>
        <v>0</v>
      </c>
      <c r="I173" s="78"/>
    </row>
    <row r="174" spans="1:9" ht="12" hidden="1">
      <c r="A174" s="43">
        <v>614000</v>
      </c>
      <c r="B174" s="85" t="s">
        <v>178</v>
      </c>
      <c r="C174" s="75"/>
      <c r="D174" s="76"/>
      <c r="E174" s="77">
        <v>5400</v>
      </c>
      <c r="F174" s="76"/>
      <c r="G174" s="77">
        <v>5400</v>
      </c>
      <c r="H174" s="77">
        <f t="shared" si="12"/>
        <v>0</v>
      </c>
      <c r="I174" s="78">
        <f t="shared" si="11"/>
        <v>100</v>
      </c>
    </row>
    <row r="175" spans="1:9" ht="12" hidden="1">
      <c r="A175" s="43">
        <v>614000</v>
      </c>
      <c r="B175" s="85" t="s">
        <v>235</v>
      </c>
      <c r="C175" s="75"/>
      <c r="D175" s="76"/>
      <c r="E175" s="77">
        <v>0</v>
      </c>
      <c r="F175" s="76"/>
      <c r="G175" s="77">
        <v>0</v>
      </c>
      <c r="H175" s="77">
        <f t="shared" si="12"/>
        <v>0</v>
      </c>
      <c r="I175" s="78"/>
    </row>
    <row r="176" spans="1:9" ht="12" hidden="1">
      <c r="A176" s="43">
        <v>614000</v>
      </c>
      <c r="B176" s="85" t="s">
        <v>299</v>
      </c>
      <c r="C176" s="75"/>
      <c r="D176" s="76"/>
      <c r="E176" s="77">
        <v>7000</v>
      </c>
      <c r="F176" s="76"/>
      <c r="G176" s="77">
        <v>7000</v>
      </c>
      <c r="H176" s="77">
        <f t="shared" si="12"/>
        <v>0</v>
      </c>
      <c r="I176" s="78">
        <f t="shared" si="11"/>
        <v>100</v>
      </c>
    </row>
    <row r="177" spans="1:9" ht="12" hidden="1">
      <c r="A177" s="43">
        <v>614000</v>
      </c>
      <c r="B177" s="85" t="s">
        <v>233</v>
      </c>
      <c r="C177" s="75"/>
      <c r="D177" s="76"/>
      <c r="E177" s="77">
        <v>3000</v>
      </c>
      <c r="F177" s="76"/>
      <c r="G177" s="77">
        <v>3000</v>
      </c>
      <c r="H177" s="77">
        <f t="shared" si="12"/>
        <v>0</v>
      </c>
      <c r="I177" s="78">
        <f t="shared" si="11"/>
        <v>100</v>
      </c>
    </row>
    <row r="178" spans="1:9" ht="25.5" customHeight="1">
      <c r="A178" s="64" t="s">
        <v>294</v>
      </c>
      <c r="B178" s="57" t="s">
        <v>91</v>
      </c>
      <c r="C178" s="90"/>
      <c r="D178" s="91" t="e">
        <f>D179+#REF!+#REF!+#REF!+#REF!+#REF!+D182+D180+#REF!</f>
        <v>#REF!</v>
      </c>
      <c r="E178" s="73">
        <f>E179+E180+E225</f>
        <v>4425000</v>
      </c>
      <c r="F178" s="73">
        <f>F179+F180+F225</f>
        <v>0</v>
      </c>
      <c r="G178" s="73">
        <f>G179+G180+G225</f>
        <v>10050000</v>
      </c>
      <c r="H178" s="73">
        <f>H179+H180+H225</f>
        <v>5625000</v>
      </c>
      <c r="I178" s="78">
        <f t="shared" si="11"/>
        <v>227.11864406779662</v>
      </c>
    </row>
    <row r="179" spans="1:9" ht="22.5" customHeight="1" hidden="1">
      <c r="A179" s="64" t="s">
        <v>226</v>
      </c>
      <c r="B179" s="45" t="s">
        <v>92</v>
      </c>
      <c r="C179" s="90"/>
      <c r="D179" s="76">
        <v>1372660</v>
      </c>
      <c r="E179" s="77">
        <v>250000</v>
      </c>
      <c r="F179" s="77"/>
      <c r="G179" s="77">
        <v>250000</v>
      </c>
      <c r="H179" s="77">
        <f>G179-E179</f>
        <v>0</v>
      </c>
      <c r="I179" s="78">
        <f t="shared" si="11"/>
        <v>100</v>
      </c>
    </row>
    <row r="180" spans="1:9" s="93" customFormat="1" ht="16.5" customHeight="1">
      <c r="A180" s="43">
        <v>615000</v>
      </c>
      <c r="B180" s="57" t="s">
        <v>346</v>
      </c>
      <c r="C180" s="92" t="s">
        <v>26</v>
      </c>
      <c r="D180" s="72" t="e">
        <f>SUM(#REF!)</f>
        <v>#REF!</v>
      </c>
      <c r="E180" s="73">
        <f>E181+E182</f>
        <v>3526000</v>
      </c>
      <c r="F180" s="73">
        <f>F181+F182</f>
        <v>0</v>
      </c>
      <c r="G180" s="73">
        <f>G181+G182</f>
        <v>9151000</v>
      </c>
      <c r="H180" s="73">
        <f>H181+H182</f>
        <v>5625000</v>
      </c>
      <c r="I180" s="78">
        <f t="shared" si="11"/>
        <v>259.5292115711855</v>
      </c>
    </row>
    <row r="181" spans="1:9" ht="24" customHeight="1" hidden="1">
      <c r="A181" s="64" t="s">
        <v>162</v>
      </c>
      <c r="B181" s="85" t="s">
        <v>129</v>
      </c>
      <c r="C181" s="94" t="s">
        <v>27</v>
      </c>
      <c r="D181" s="95"/>
      <c r="E181" s="96">
        <v>185000</v>
      </c>
      <c r="F181" s="96"/>
      <c r="G181" s="96">
        <v>185000</v>
      </c>
      <c r="H181" s="96">
        <f>G181-E181</f>
        <v>0</v>
      </c>
      <c r="I181" s="78">
        <f t="shared" si="11"/>
        <v>100</v>
      </c>
    </row>
    <row r="182" spans="1:9" ht="27.75" customHeight="1">
      <c r="A182" s="97" t="s">
        <v>162</v>
      </c>
      <c r="B182" s="87" t="s">
        <v>176</v>
      </c>
      <c r="C182" s="98" t="s">
        <v>26</v>
      </c>
      <c r="D182" s="99">
        <v>30000</v>
      </c>
      <c r="E182" s="100">
        <f>E183+E194+E210</f>
        <v>3341000</v>
      </c>
      <c r="F182" s="100">
        <f>F183+F194+F210</f>
        <v>0</v>
      </c>
      <c r="G182" s="100">
        <f>G183+G194+G210</f>
        <v>8966000</v>
      </c>
      <c r="H182" s="100">
        <f>H183+H194+H210</f>
        <v>5625000</v>
      </c>
      <c r="I182" s="78">
        <f t="shared" si="11"/>
        <v>268.3627656390302</v>
      </c>
    </row>
    <row r="183" spans="1:9" ht="23.25" customHeight="1">
      <c r="A183" s="103" t="s">
        <v>162</v>
      </c>
      <c r="B183" s="87" t="s">
        <v>175</v>
      </c>
      <c r="C183" s="98"/>
      <c r="D183" s="99"/>
      <c r="E183" s="50">
        <f>SUM(E184:E193)</f>
        <v>2102000</v>
      </c>
      <c r="F183" s="50">
        <f>SUM(F184:F193)</f>
        <v>0</v>
      </c>
      <c r="G183" s="50">
        <f>SUM(G184:G193)</f>
        <v>7727000</v>
      </c>
      <c r="H183" s="50">
        <f>SUM(H184:H193)</f>
        <v>5625000</v>
      </c>
      <c r="I183" s="78">
        <f t="shared" si="11"/>
        <v>367.60228353948617</v>
      </c>
    </row>
    <row r="184" spans="1:9" ht="24" hidden="1">
      <c r="A184" s="43">
        <v>820000</v>
      </c>
      <c r="B184" s="89" t="s">
        <v>227</v>
      </c>
      <c r="C184" s="101"/>
      <c r="D184" s="76"/>
      <c r="E184" s="77">
        <v>2000000</v>
      </c>
      <c r="F184" s="76"/>
      <c r="G184" s="77">
        <v>2000000</v>
      </c>
      <c r="H184" s="77">
        <f>G184-E184</f>
        <v>0</v>
      </c>
      <c r="I184" s="78">
        <f t="shared" si="11"/>
        <v>100</v>
      </c>
    </row>
    <row r="185" spans="1:9" ht="12">
      <c r="A185" s="43">
        <v>820000</v>
      </c>
      <c r="B185" s="89" t="s">
        <v>370</v>
      </c>
      <c r="C185" s="101"/>
      <c r="D185" s="76"/>
      <c r="E185" s="77"/>
      <c r="F185" s="76"/>
      <c r="G185" s="77">
        <v>5625000</v>
      </c>
      <c r="H185" s="77">
        <f>G185-E185</f>
        <v>5625000</v>
      </c>
      <c r="I185" s="78"/>
    </row>
    <row r="186" spans="1:9" ht="12" hidden="1">
      <c r="A186" s="43">
        <v>615000</v>
      </c>
      <c r="B186" s="85" t="s">
        <v>315</v>
      </c>
      <c r="C186" s="75"/>
      <c r="D186" s="76"/>
      <c r="E186" s="77">
        <v>60000</v>
      </c>
      <c r="F186" s="76"/>
      <c r="G186" s="77">
        <v>60000</v>
      </c>
      <c r="H186" s="77">
        <f aca="true" t="shared" si="13" ref="H186:H193">G186-E186</f>
        <v>0</v>
      </c>
      <c r="I186" s="78">
        <f t="shared" si="11"/>
        <v>100</v>
      </c>
    </row>
    <row r="187" spans="1:9" ht="24" hidden="1">
      <c r="A187" s="43">
        <v>615000</v>
      </c>
      <c r="B187" s="89" t="s">
        <v>344</v>
      </c>
      <c r="C187" s="101"/>
      <c r="D187" s="76"/>
      <c r="E187" s="77">
        <v>0</v>
      </c>
      <c r="F187" s="76"/>
      <c r="G187" s="77">
        <v>0</v>
      </c>
      <c r="H187" s="77">
        <f t="shared" si="13"/>
        <v>0</v>
      </c>
      <c r="I187" s="78"/>
    </row>
    <row r="188" spans="1:9" ht="12" hidden="1">
      <c r="A188" s="43">
        <v>615000</v>
      </c>
      <c r="B188" s="85" t="s">
        <v>321</v>
      </c>
      <c r="C188" s="75"/>
      <c r="D188" s="76"/>
      <c r="E188" s="77">
        <v>20000</v>
      </c>
      <c r="F188" s="76"/>
      <c r="G188" s="77">
        <v>20000</v>
      </c>
      <c r="H188" s="77">
        <f t="shared" si="13"/>
        <v>0</v>
      </c>
      <c r="I188" s="78">
        <f t="shared" si="11"/>
        <v>100</v>
      </c>
    </row>
    <row r="189" spans="1:9" ht="12" hidden="1">
      <c r="A189" s="43">
        <v>615000</v>
      </c>
      <c r="B189" s="85" t="s">
        <v>336</v>
      </c>
      <c r="C189" s="75"/>
      <c r="D189" s="76"/>
      <c r="E189" s="77">
        <v>15000</v>
      </c>
      <c r="F189" s="76"/>
      <c r="G189" s="77">
        <v>15000</v>
      </c>
      <c r="H189" s="77">
        <f t="shared" si="13"/>
        <v>0</v>
      </c>
      <c r="I189" s="78">
        <f t="shared" si="11"/>
        <v>100</v>
      </c>
    </row>
    <row r="190" spans="1:9" ht="12" hidden="1">
      <c r="A190" s="43">
        <v>615000</v>
      </c>
      <c r="B190" s="85" t="s">
        <v>364</v>
      </c>
      <c r="C190" s="75"/>
      <c r="D190" s="76"/>
      <c r="E190" s="77">
        <v>7000</v>
      </c>
      <c r="F190" s="76"/>
      <c r="G190" s="77">
        <v>7000</v>
      </c>
      <c r="H190" s="77">
        <f t="shared" si="13"/>
        <v>0</v>
      </c>
      <c r="I190" s="78">
        <v>0</v>
      </c>
    </row>
    <row r="191" spans="1:9" ht="12" hidden="1">
      <c r="A191" s="43">
        <v>615000</v>
      </c>
      <c r="B191" s="85" t="s">
        <v>259</v>
      </c>
      <c r="C191" s="75"/>
      <c r="D191" s="76"/>
      <c r="E191" s="77">
        <v>0</v>
      </c>
      <c r="F191" s="76"/>
      <c r="G191" s="77">
        <v>0</v>
      </c>
      <c r="H191" s="77">
        <f t="shared" si="13"/>
        <v>0</v>
      </c>
      <c r="I191" s="78"/>
    </row>
    <row r="192" spans="1:9" ht="24" hidden="1">
      <c r="A192" s="43">
        <v>615000</v>
      </c>
      <c r="B192" s="89" t="s">
        <v>219</v>
      </c>
      <c r="C192" s="75"/>
      <c r="D192" s="76"/>
      <c r="E192" s="77">
        <v>0</v>
      </c>
      <c r="F192" s="50"/>
      <c r="G192" s="77">
        <v>0</v>
      </c>
      <c r="H192" s="77">
        <f t="shared" si="13"/>
        <v>0</v>
      </c>
      <c r="I192" s="78"/>
    </row>
    <row r="193" spans="1:9" ht="24" hidden="1">
      <c r="A193" s="43">
        <v>615000</v>
      </c>
      <c r="B193" s="102" t="s">
        <v>220</v>
      </c>
      <c r="C193" s="75"/>
      <c r="D193" s="76"/>
      <c r="E193" s="77">
        <v>0</v>
      </c>
      <c r="F193" s="50"/>
      <c r="G193" s="77">
        <v>0</v>
      </c>
      <c r="H193" s="77">
        <f t="shared" si="13"/>
        <v>0</v>
      </c>
      <c r="I193" s="78"/>
    </row>
    <row r="194" spans="1:9" ht="22.5" customHeight="1" hidden="1">
      <c r="A194" s="103" t="s">
        <v>162</v>
      </c>
      <c r="B194" s="87" t="s">
        <v>177</v>
      </c>
      <c r="C194" s="98"/>
      <c r="D194" s="99"/>
      <c r="E194" s="50">
        <f>SUM(E195:E209)</f>
        <v>848000</v>
      </c>
      <c r="F194" s="50">
        <f>SUM(F195:F209)</f>
        <v>0</v>
      </c>
      <c r="G194" s="50">
        <f>SUM(G195:G209)</f>
        <v>848000</v>
      </c>
      <c r="H194" s="50">
        <f>SUM(H195:H209)</f>
        <v>0</v>
      </c>
      <c r="I194" s="78">
        <f t="shared" si="11"/>
        <v>100</v>
      </c>
    </row>
    <row r="195" spans="1:9" ht="15" customHeight="1" hidden="1">
      <c r="A195" s="103">
        <v>820000</v>
      </c>
      <c r="B195" s="85" t="s">
        <v>330</v>
      </c>
      <c r="C195" s="127"/>
      <c r="D195" s="128"/>
      <c r="E195" s="77">
        <v>500000</v>
      </c>
      <c r="F195" s="77"/>
      <c r="G195" s="77">
        <v>500000</v>
      </c>
      <c r="H195" s="77">
        <f>G195-E195</f>
        <v>0</v>
      </c>
      <c r="I195" s="78">
        <f t="shared" si="11"/>
        <v>100</v>
      </c>
    </row>
    <row r="196" spans="1:9" ht="12" hidden="1">
      <c r="A196" s="133">
        <v>615000</v>
      </c>
      <c r="B196" s="134" t="s">
        <v>261</v>
      </c>
      <c r="C196" s="135"/>
      <c r="D196" s="136"/>
      <c r="E196" s="137">
        <v>50000</v>
      </c>
      <c r="F196" s="136"/>
      <c r="G196" s="137">
        <v>50000</v>
      </c>
      <c r="H196" s="137">
        <f aca="true" t="shared" si="14" ref="H196:H209">G196-E196</f>
        <v>0</v>
      </c>
      <c r="I196" s="138">
        <f t="shared" si="11"/>
        <v>100</v>
      </c>
    </row>
    <row r="197" spans="1:9" ht="12.75" customHeight="1" hidden="1">
      <c r="A197" s="43">
        <v>615000</v>
      </c>
      <c r="B197" s="89" t="s">
        <v>337</v>
      </c>
      <c r="C197" s="75"/>
      <c r="D197" s="76"/>
      <c r="E197" s="77">
        <v>0</v>
      </c>
      <c r="F197" s="76"/>
      <c r="G197" s="77">
        <v>0</v>
      </c>
      <c r="H197" s="77">
        <f t="shared" si="14"/>
        <v>0</v>
      </c>
      <c r="I197" s="78"/>
    </row>
    <row r="198" spans="1:9" ht="12" hidden="1">
      <c r="A198" s="43">
        <v>615000</v>
      </c>
      <c r="B198" s="85" t="s">
        <v>322</v>
      </c>
      <c r="C198" s="75"/>
      <c r="D198" s="76"/>
      <c r="E198" s="77">
        <v>10000</v>
      </c>
      <c r="F198" s="76"/>
      <c r="G198" s="77">
        <v>10000</v>
      </c>
      <c r="H198" s="77">
        <f t="shared" si="14"/>
        <v>0</v>
      </c>
      <c r="I198" s="78">
        <f t="shared" si="11"/>
        <v>100</v>
      </c>
    </row>
    <row r="199" spans="1:9" ht="12" hidden="1">
      <c r="A199" s="43">
        <v>615000</v>
      </c>
      <c r="B199" s="85" t="s">
        <v>223</v>
      </c>
      <c r="C199" s="75"/>
      <c r="D199" s="76"/>
      <c r="E199" s="77">
        <v>10000</v>
      </c>
      <c r="F199" s="76"/>
      <c r="G199" s="77">
        <v>10000</v>
      </c>
      <c r="H199" s="77">
        <f t="shared" si="14"/>
        <v>0</v>
      </c>
      <c r="I199" s="78">
        <f t="shared" si="11"/>
        <v>100</v>
      </c>
    </row>
    <row r="200" spans="1:9" ht="12" hidden="1">
      <c r="A200" s="43">
        <v>615000</v>
      </c>
      <c r="B200" s="89" t="s">
        <v>339</v>
      </c>
      <c r="C200" s="101"/>
      <c r="D200" s="76"/>
      <c r="E200" s="77">
        <v>30000</v>
      </c>
      <c r="F200" s="76"/>
      <c r="G200" s="77">
        <v>30000</v>
      </c>
      <c r="H200" s="77">
        <f t="shared" si="14"/>
        <v>0</v>
      </c>
      <c r="I200" s="78">
        <f t="shared" si="11"/>
        <v>100</v>
      </c>
    </row>
    <row r="201" spans="1:9" ht="12" hidden="1">
      <c r="A201" s="43">
        <v>615000</v>
      </c>
      <c r="B201" s="85" t="s">
        <v>193</v>
      </c>
      <c r="C201" s="75"/>
      <c r="D201" s="76"/>
      <c r="E201" s="77">
        <v>20000</v>
      </c>
      <c r="F201" s="76"/>
      <c r="G201" s="77">
        <v>20000</v>
      </c>
      <c r="H201" s="77">
        <f t="shared" si="14"/>
        <v>0</v>
      </c>
      <c r="I201" s="78">
        <f t="shared" si="11"/>
        <v>100</v>
      </c>
    </row>
    <row r="202" spans="1:9" ht="12" hidden="1">
      <c r="A202" s="43">
        <v>615000</v>
      </c>
      <c r="B202" s="85" t="s">
        <v>251</v>
      </c>
      <c r="C202" s="75"/>
      <c r="D202" s="76"/>
      <c r="E202" s="79">
        <v>0</v>
      </c>
      <c r="F202" s="76"/>
      <c r="G202" s="79">
        <v>0</v>
      </c>
      <c r="H202" s="77">
        <f t="shared" si="14"/>
        <v>0</v>
      </c>
      <c r="I202" s="78"/>
    </row>
    <row r="203" spans="1:9" ht="12" hidden="1">
      <c r="A203" s="43">
        <v>615000</v>
      </c>
      <c r="B203" s="45" t="s">
        <v>340</v>
      </c>
      <c r="C203" s="75"/>
      <c r="D203" s="76"/>
      <c r="E203" s="77">
        <v>55000</v>
      </c>
      <c r="F203" s="76"/>
      <c r="G203" s="77">
        <v>55000</v>
      </c>
      <c r="H203" s="77">
        <f t="shared" si="14"/>
        <v>0</v>
      </c>
      <c r="I203" s="78">
        <f t="shared" si="11"/>
        <v>100</v>
      </c>
    </row>
    <row r="204" spans="1:9" ht="12" hidden="1">
      <c r="A204" s="43">
        <v>615000</v>
      </c>
      <c r="B204" s="85" t="s">
        <v>126</v>
      </c>
      <c r="C204" s="75"/>
      <c r="D204" s="76"/>
      <c r="E204" s="77">
        <v>50000</v>
      </c>
      <c r="F204" s="76"/>
      <c r="G204" s="77">
        <v>50000</v>
      </c>
      <c r="H204" s="77">
        <f t="shared" si="14"/>
        <v>0</v>
      </c>
      <c r="I204" s="78">
        <f t="shared" si="11"/>
        <v>100</v>
      </c>
    </row>
    <row r="205" spans="1:9" ht="12" hidden="1">
      <c r="A205" s="43">
        <v>615000</v>
      </c>
      <c r="B205" s="89" t="s">
        <v>341</v>
      </c>
      <c r="C205" s="75"/>
      <c r="D205" s="76"/>
      <c r="E205" s="77">
        <v>38000</v>
      </c>
      <c r="F205" s="76"/>
      <c r="G205" s="77">
        <v>38000</v>
      </c>
      <c r="H205" s="77">
        <f t="shared" si="14"/>
        <v>0</v>
      </c>
      <c r="I205" s="78">
        <f t="shared" si="11"/>
        <v>100</v>
      </c>
    </row>
    <row r="206" spans="1:9" ht="12" hidden="1">
      <c r="A206" s="43">
        <v>615000</v>
      </c>
      <c r="B206" s="85" t="s">
        <v>323</v>
      </c>
      <c r="C206" s="75"/>
      <c r="D206" s="76"/>
      <c r="E206" s="77">
        <v>30000</v>
      </c>
      <c r="F206" s="76"/>
      <c r="G206" s="77">
        <v>30000</v>
      </c>
      <c r="H206" s="77">
        <f t="shared" si="14"/>
        <v>0</v>
      </c>
      <c r="I206" s="78">
        <f t="shared" si="11"/>
        <v>100</v>
      </c>
    </row>
    <row r="207" spans="1:9" ht="12" hidden="1">
      <c r="A207" s="43">
        <v>820000</v>
      </c>
      <c r="B207" s="85" t="s">
        <v>295</v>
      </c>
      <c r="C207" s="75"/>
      <c r="D207" s="76"/>
      <c r="E207" s="77">
        <v>15000</v>
      </c>
      <c r="F207" s="76"/>
      <c r="G207" s="77">
        <v>15000</v>
      </c>
      <c r="H207" s="77">
        <f t="shared" si="14"/>
        <v>0</v>
      </c>
      <c r="I207" s="78">
        <f t="shared" si="11"/>
        <v>100</v>
      </c>
    </row>
    <row r="208" spans="1:9" ht="12" hidden="1">
      <c r="A208" s="43">
        <v>615000</v>
      </c>
      <c r="B208" s="85" t="s">
        <v>272</v>
      </c>
      <c r="C208" s="75"/>
      <c r="D208" s="76"/>
      <c r="E208" s="129">
        <v>20000</v>
      </c>
      <c r="F208" s="76"/>
      <c r="G208" s="129">
        <v>20000</v>
      </c>
      <c r="H208" s="77">
        <f t="shared" si="14"/>
        <v>0</v>
      </c>
      <c r="I208" s="78">
        <f t="shared" si="11"/>
        <v>100</v>
      </c>
    </row>
    <row r="209" spans="1:9" ht="12" hidden="1">
      <c r="A209" s="43">
        <v>615000</v>
      </c>
      <c r="B209" s="85" t="s">
        <v>252</v>
      </c>
      <c r="C209" s="75"/>
      <c r="D209" s="76"/>
      <c r="E209" s="77">
        <v>20000</v>
      </c>
      <c r="F209" s="76"/>
      <c r="G209" s="77">
        <v>20000</v>
      </c>
      <c r="H209" s="77">
        <f t="shared" si="14"/>
        <v>0</v>
      </c>
      <c r="I209" s="78">
        <f t="shared" si="11"/>
        <v>100</v>
      </c>
    </row>
    <row r="210" spans="1:9" ht="23.25" customHeight="1" hidden="1">
      <c r="A210" s="103" t="s">
        <v>162</v>
      </c>
      <c r="B210" s="87" t="s">
        <v>179</v>
      </c>
      <c r="C210" s="98"/>
      <c r="D210" s="99"/>
      <c r="E210" s="50">
        <f>SUM(E211:E224)</f>
        <v>391000</v>
      </c>
      <c r="F210" s="50">
        <f>SUM(F211:F224)</f>
        <v>0</v>
      </c>
      <c r="G210" s="50">
        <f>SUM(G211:G224)</f>
        <v>391000</v>
      </c>
      <c r="H210" s="50">
        <f>SUM(H211:H224)</f>
        <v>0</v>
      </c>
      <c r="I210" s="78">
        <f t="shared" si="11"/>
        <v>100</v>
      </c>
    </row>
    <row r="211" spans="1:9" ht="12" hidden="1">
      <c r="A211" s="43">
        <v>615000</v>
      </c>
      <c r="B211" s="85" t="s">
        <v>324</v>
      </c>
      <c r="C211" s="75"/>
      <c r="D211" s="76"/>
      <c r="E211" s="77">
        <v>15000</v>
      </c>
      <c r="F211" s="76"/>
      <c r="G211" s="77">
        <v>15000</v>
      </c>
      <c r="H211" s="77">
        <f>G211-E211</f>
        <v>0</v>
      </c>
      <c r="I211" s="78">
        <f t="shared" si="11"/>
        <v>100</v>
      </c>
    </row>
    <row r="212" spans="1:9" ht="12" hidden="1">
      <c r="A212" s="43">
        <v>615000</v>
      </c>
      <c r="B212" s="85" t="s">
        <v>297</v>
      </c>
      <c r="C212" s="75"/>
      <c r="D212" s="76"/>
      <c r="E212" s="77">
        <v>40000</v>
      </c>
      <c r="F212" s="76"/>
      <c r="G212" s="77">
        <v>40000</v>
      </c>
      <c r="H212" s="77">
        <f aca="true" t="shared" si="15" ref="H212:H224">G212-E212</f>
        <v>0</v>
      </c>
      <c r="I212" s="78">
        <f t="shared" si="11"/>
        <v>100</v>
      </c>
    </row>
    <row r="213" spans="1:9" ht="12" hidden="1">
      <c r="A213" s="133">
        <v>615000</v>
      </c>
      <c r="B213" s="134" t="s">
        <v>342</v>
      </c>
      <c r="C213" s="135"/>
      <c r="D213" s="136"/>
      <c r="E213" s="137">
        <v>90000</v>
      </c>
      <c r="F213" s="136"/>
      <c r="G213" s="137">
        <v>90000</v>
      </c>
      <c r="H213" s="137">
        <f t="shared" si="15"/>
        <v>0</v>
      </c>
      <c r="I213" s="138">
        <f t="shared" si="11"/>
        <v>100</v>
      </c>
    </row>
    <row r="214" spans="1:9" ht="12" hidden="1">
      <c r="A214" s="43">
        <v>615000</v>
      </c>
      <c r="B214" s="85" t="s">
        <v>197</v>
      </c>
      <c r="C214" s="75"/>
      <c r="D214" s="76"/>
      <c r="E214" s="77">
        <v>10000</v>
      </c>
      <c r="F214" s="76"/>
      <c r="G214" s="77">
        <v>10000</v>
      </c>
      <c r="H214" s="77">
        <f t="shared" si="15"/>
        <v>0</v>
      </c>
      <c r="I214" s="78">
        <f t="shared" si="11"/>
        <v>100</v>
      </c>
    </row>
    <row r="215" spans="1:9" ht="12" hidden="1">
      <c r="A215" s="43">
        <v>615000</v>
      </c>
      <c r="B215" s="85" t="s">
        <v>303</v>
      </c>
      <c r="C215" s="98"/>
      <c r="D215" s="99"/>
      <c r="E215" s="77">
        <v>30000</v>
      </c>
      <c r="F215" s="50"/>
      <c r="G215" s="77">
        <v>30000</v>
      </c>
      <c r="H215" s="77">
        <f t="shared" si="15"/>
        <v>0</v>
      </c>
      <c r="I215" s="78">
        <f t="shared" si="11"/>
        <v>100</v>
      </c>
    </row>
    <row r="216" spans="1:9" ht="12" hidden="1">
      <c r="A216" s="43">
        <v>615000</v>
      </c>
      <c r="B216" s="85" t="s">
        <v>301</v>
      </c>
      <c r="C216" s="98"/>
      <c r="D216" s="99"/>
      <c r="E216" s="77">
        <v>70000</v>
      </c>
      <c r="F216" s="50"/>
      <c r="G216" s="77">
        <v>70000</v>
      </c>
      <c r="H216" s="77">
        <f t="shared" si="15"/>
        <v>0</v>
      </c>
      <c r="I216" s="78">
        <f t="shared" si="11"/>
        <v>100</v>
      </c>
    </row>
    <row r="217" spans="1:9" ht="12" hidden="1">
      <c r="A217" s="43">
        <v>615000</v>
      </c>
      <c r="B217" s="85" t="s">
        <v>325</v>
      </c>
      <c r="C217" s="98"/>
      <c r="D217" s="99"/>
      <c r="E217" s="77">
        <v>30000</v>
      </c>
      <c r="F217" s="50"/>
      <c r="G217" s="77">
        <v>30000</v>
      </c>
      <c r="H217" s="77">
        <f t="shared" si="15"/>
        <v>0</v>
      </c>
      <c r="I217" s="78">
        <f t="shared" si="11"/>
        <v>100</v>
      </c>
    </row>
    <row r="218" spans="1:9" ht="12" hidden="1">
      <c r="A218" s="43">
        <v>615000</v>
      </c>
      <c r="B218" s="85" t="s">
        <v>326</v>
      </c>
      <c r="C218" s="75"/>
      <c r="D218" s="76"/>
      <c r="E218" s="77">
        <v>35000</v>
      </c>
      <c r="F218" s="76"/>
      <c r="G218" s="77">
        <v>35000</v>
      </c>
      <c r="H218" s="77">
        <f t="shared" si="15"/>
        <v>0</v>
      </c>
      <c r="I218" s="78">
        <f t="shared" si="11"/>
        <v>100</v>
      </c>
    </row>
    <row r="219" spans="1:9" ht="12" hidden="1">
      <c r="A219" s="43">
        <v>615000</v>
      </c>
      <c r="B219" s="85" t="s">
        <v>217</v>
      </c>
      <c r="C219" s="75"/>
      <c r="D219" s="76"/>
      <c r="E219" s="77">
        <v>10000</v>
      </c>
      <c r="F219" s="76"/>
      <c r="G219" s="77">
        <v>10000</v>
      </c>
      <c r="H219" s="77">
        <f t="shared" si="15"/>
        <v>0</v>
      </c>
      <c r="I219" s="78">
        <f t="shared" si="11"/>
        <v>100</v>
      </c>
    </row>
    <row r="220" spans="1:9" ht="12" customHeight="1" hidden="1">
      <c r="A220" s="43">
        <v>615000</v>
      </c>
      <c r="B220" s="89" t="s">
        <v>327</v>
      </c>
      <c r="C220" s="75"/>
      <c r="D220" s="76"/>
      <c r="E220" s="77">
        <v>7000</v>
      </c>
      <c r="F220" s="76"/>
      <c r="G220" s="77">
        <v>7000</v>
      </c>
      <c r="H220" s="77">
        <f t="shared" si="15"/>
        <v>0</v>
      </c>
      <c r="I220" s="78">
        <f aca="true" t="shared" si="16" ref="I220:I286">G220/E220*100</f>
        <v>100</v>
      </c>
    </row>
    <row r="221" spans="1:9" ht="12" hidden="1">
      <c r="A221" s="43">
        <v>615000</v>
      </c>
      <c r="B221" s="85" t="s">
        <v>281</v>
      </c>
      <c r="C221" s="75"/>
      <c r="D221" s="76"/>
      <c r="E221" s="77">
        <v>20000</v>
      </c>
      <c r="F221" s="76"/>
      <c r="G221" s="77">
        <v>20000</v>
      </c>
      <c r="H221" s="77">
        <f t="shared" si="15"/>
        <v>0</v>
      </c>
      <c r="I221" s="78">
        <f t="shared" si="16"/>
        <v>100</v>
      </c>
    </row>
    <row r="222" spans="1:9" ht="12" hidden="1">
      <c r="A222" s="43">
        <v>820000</v>
      </c>
      <c r="B222" s="85" t="s">
        <v>285</v>
      </c>
      <c r="C222" s="75"/>
      <c r="D222" s="76"/>
      <c r="E222" s="77">
        <v>20000</v>
      </c>
      <c r="F222" s="76"/>
      <c r="G222" s="77">
        <v>20000</v>
      </c>
      <c r="H222" s="77">
        <f t="shared" si="15"/>
        <v>0</v>
      </c>
      <c r="I222" s="78">
        <f t="shared" si="16"/>
        <v>100</v>
      </c>
    </row>
    <row r="223" spans="1:9" ht="12" hidden="1">
      <c r="A223" s="43">
        <v>615000</v>
      </c>
      <c r="B223" s="85" t="s">
        <v>305</v>
      </c>
      <c r="C223" s="75"/>
      <c r="D223" s="76"/>
      <c r="E223" s="77">
        <v>7000</v>
      </c>
      <c r="F223" s="76"/>
      <c r="G223" s="77">
        <v>7000</v>
      </c>
      <c r="H223" s="77">
        <f t="shared" si="15"/>
        <v>0</v>
      </c>
      <c r="I223" s="78">
        <f t="shared" si="16"/>
        <v>100</v>
      </c>
    </row>
    <row r="224" spans="1:9" ht="12" hidden="1">
      <c r="A224" s="43">
        <v>615000</v>
      </c>
      <c r="B224" s="85" t="s">
        <v>306</v>
      </c>
      <c r="C224" s="75"/>
      <c r="D224" s="76"/>
      <c r="E224" s="77">
        <v>7000</v>
      </c>
      <c r="F224" s="76"/>
      <c r="G224" s="77">
        <v>7000</v>
      </c>
      <c r="H224" s="77">
        <f t="shared" si="15"/>
        <v>0</v>
      </c>
      <c r="I224" s="78">
        <f t="shared" si="16"/>
        <v>100</v>
      </c>
    </row>
    <row r="225" spans="1:9" ht="23.25" customHeight="1" hidden="1">
      <c r="A225" s="103" t="s">
        <v>162</v>
      </c>
      <c r="B225" s="87" t="s">
        <v>189</v>
      </c>
      <c r="C225" s="98"/>
      <c r="D225" s="99"/>
      <c r="E225" s="50">
        <f>SUM(E226:E264)</f>
        <v>649000</v>
      </c>
      <c r="F225" s="50">
        <f>SUM(F226:F264)</f>
        <v>0</v>
      </c>
      <c r="G225" s="50">
        <f>SUM(G226:G264)</f>
        <v>649000</v>
      </c>
      <c r="H225" s="50">
        <f>SUM(H226:H264)</f>
        <v>0</v>
      </c>
      <c r="I225" s="78">
        <f t="shared" si="16"/>
        <v>100</v>
      </c>
    </row>
    <row r="226" spans="1:9" ht="12.75" customHeight="1" hidden="1">
      <c r="A226" s="43">
        <v>820000</v>
      </c>
      <c r="B226" s="85" t="s">
        <v>286</v>
      </c>
      <c r="C226" s="75"/>
      <c r="D226" s="76"/>
      <c r="E226" s="77">
        <v>0</v>
      </c>
      <c r="F226" s="76"/>
      <c r="G226" s="77">
        <v>0</v>
      </c>
      <c r="H226" s="77">
        <f aca="true" t="shared" si="17" ref="H226:H231">G226-E226</f>
        <v>0</v>
      </c>
      <c r="I226" s="78"/>
    </row>
    <row r="227" spans="1:9" ht="12" customHeight="1" hidden="1">
      <c r="A227" s="43">
        <v>615000</v>
      </c>
      <c r="B227" s="89" t="s">
        <v>238</v>
      </c>
      <c r="C227" s="101"/>
      <c r="D227" s="76"/>
      <c r="E227" s="77">
        <v>0</v>
      </c>
      <c r="F227" s="76"/>
      <c r="G227" s="77">
        <v>0</v>
      </c>
      <c r="H227" s="77">
        <f t="shared" si="17"/>
        <v>0</v>
      </c>
      <c r="I227" s="78"/>
    </row>
    <row r="228" spans="1:9" ht="12" hidden="1">
      <c r="A228" s="43">
        <v>615000</v>
      </c>
      <c r="B228" s="85" t="s">
        <v>296</v>
      </c>
      <c r="C228" s="75"/>
      <c r="D228" s="76"/>
      <c r="E228" s="77">
        <v>20000</v>
      </c>
      <c r="F228" s="76"/>
      <c r="G228" s="77">
        <v>20000</v>
      </c>
      <c r="H228" s="77">
        <f t="shared" si="17"/>
        <v>0</v>
      </c>
      <c r="I228" s="78">
        <f t="shared" si="16"/>
        <v>100</v>
      </c>
    </row>
    <row r="229" spans="1:9" ht="12" hidden="1">
      <c r="A229" s="43">
        <v>615000</v>
      </c>
      <c r="B229" s="85" t="s">
        <v>230</v>
      </c>
      <c r="C229" s="75"/>
      <c r="D229" s="76"/>
      <c r="E229" s="77">
        <v>20000</v>
      </c>
      <c r="F229" s="76"/>
      <c r="G229" s="77">
        <v>20000</v>
      </c>
      <c r="H229" s="77">
        <f t="shared" si="17"/>
        <v>0</v>
      </c>
      <c r="I229" s="78">
        <f t="shared" si="16"/>
        <v>100</v>
      </c>
    </row>
    <row r="230" spans="1:9" ht="12" hidden="1">
      <c r="A230" s="43">
        <v>615000</v>
      </c>
      <c r="B230" s="85" t="s">
        <v>187</v>
      </c>
      <c r="C230" s="75"/>
      <c r="D230" s="76"/>
      <c r="E230" s="77">
        <v>50000</v>
      </c>
      <c r="F230" s="76"/>
      <c r="G230" s="77">
        <v>50000</v>
      </c>
      <c r="H230" s="77">
        <f t="shared" si="17"/>
        <v>0</v>
      </c>
      <c r="I230" s="78">
        <f t="shared" si="16"/>
        <v>100</v>
      </c>
    </row>
    <row r="231" spans="1:9" ht="12" hidden="1">
      <c r="A231" s="43">
        <v>615000</v>
      </c>
      <c r="B231" s="85" t="s">
        <v>358</v>
      </c>
      <c r="C231" s="75"/>
      <c r="D231" s="76"/>
      <c r="E231" s="77">
        <v>30000</v>
      </c>
      <c r="F231" s="76"/>
      <c r="G231" s="77">
        <v>30000</v>
      </c>
      <c r="H231" s="77">
        <f t="shared" si="17"/>
        <v>0</v>
      </c>
      <c r="I231" s="78">
        <v>0</v>
      </c>
    </row>
    <row r="232" spans="1:9" ht="12" hidden="1">
      <c r="A232" s="43">
        <v>615000</v>
      </c>
      <c r="B232" s="85" t="s">
        <v>359</v>
      </c>
      <c r="C232" s="75"/>
      <c r="D232" s="76"/>
      <c r="E232" s="77">
        <v>25000</v>
      </c>
      <c r="F232" s="76"/>
      <c r="G232" s="77">
        <v>25000</v>
      </c>
      <c r="H232" s="77">
        <f aca="true" t="shared" si="18" ref="H232:H261">G232-E232</f>
        <v>0</v>
      </c>
      <c r="I232" s="78">
        <v>0</v>
      </c>
    </row>
    <row r="233" spans="1:9" ht="12" hidden="1">
      <c r="A233" s="43">
        <v>615000</v>
      </c>
      <c r="B233" s="85" t="s">
        <v>362</v>
      </c>
      <c r="C233" s="75"/>
      <c r="D233" s="76"/>
      <c r="E233" s="77">
        <v>7000</v>
      </c>
      <c r="F233" s="76"/>
      <c r="G233" s="77">
        <v>7000</v>
      </c>
      <c r="H233" s="77">
        <f t="shared" si="18"/>
        <v>0</v>
      </c>
      <c r="I233" s="78">
        <v>0</v>
      </c>
    </row>
    <row r="234" spans="1:9" ht="12" hidden="1">
      <c r="A234" s="43">
        <v>615000</v>
      </c>
      <c r="B234" s="85" t="s">
        <v>256</v>
      </c>
      <c r="C234" s="75"/>
      <c r="D234" s="76"/>
      <c r="E234" s="77">
        <v>20000</v>
      </c>
      <c r="F234" s="76"/>
      <c r="G234" s="77">
        <v>20000</v>
      </c>
      <c r="H234" s="77">
        <f t="shared" si="18"/>
        <v>0</v>
      </c>
      <c r="I234" s="78">
        <f t="shared" si="16"/>
        <v>100</v>
      </c>
    </row>
    <row r="235" spans="1:9" ht="12" hidden="1">
      <c r="A235" s="43">
        <v>615000</v>
      </c>
      <c r="B235" s="85" t="s">
        <v>287</v>
      </c>
      <c r="C235" s="75"/>
      <c r="D235" s="76"/>
      <c r="E235" s="77">
        <v>30000</v>
      </c>
      <c r="F235" s="76"/>
      <c r="G235" s="77">
        <v>30000</v>
      </c>
      <c r="H235" s="77">
        <f t="shared" si="18"/>
        <v>0</v>
      </c>
      <c r="I235" s="78">
        <f t="shared" si="16"/>
        <v>100</v>
      </c>
    </row>
    <row r="236" spans="1:9" ht="12" hidden="1">
      <c r="A236" s="43">
        <v>615000</v>
      </c>
      <c r="B236" s="85" t="s">
        <v>328</v>
      </c>
      <c r="C236" s="75"/>
      <c r="D236" s="76"/>
      <c r="E236" s="77">
        <v>15000</v>
      </c>
      <c r="F236" s="76"/>
      <c r="G236" s="77">
        <v>15000</v>
      </c>
      <c r="H236" s="77">
        <f t="shared" si="18"/>
        <v>0</v>
      </c>
      <c r="I236" s="78">
        <f t="shared" si="16"/>
        <v>100</v>
      </c>
    </row>
    <row r="237" spans="1:9" ht="12" hidden="1">
      <c r="A237" s="43">
        <v>615000</v>
      </c>
      <c r="B237" s="85" t="s">
        <v>244</v>
      </c>
      <c r="C237" s="75"/>
      <c r="D237" s="76"/>
      <c r="E237" s="77">
        <v>50000</v>
      </c>
      <c r="F237" s="76"/>
      <c r="G237" s="77">
        <v>50000</v>
      </c>
      <c r="H237" s="77">
        <f t="shared" si="18"/>
        <v>0</v>
      </c>
      <c r="I237" s="78">
        <f t="shared" si="16"/>
        <v>100</v>
      </c>
    </row>
    <row r="238" spans="1:9" ht="12" hidden="1">
      <c r="A238" s="43">
        <v>615000</v>
      </c>
      <c r="B238" s="85" t="s">
        <v>271</v>
      </c>
      <c r="C238" s="75"/>
      <c r="D238" s="76"/>
      <c r="E238" s="77">
        <v>0</v>
      </c>
      <c r="F238" s="76"/>
      <c r="G238" s="77">
        <v>0</v>
      </c>
      <c r="H238" s="77">
        <f t="shared" si="18"/>
        <v>0</v>
      </c>
      <c r="I238" s="78"/>
    </row>
    <row r="239" spans="1:9" ht="12" hidden="1">
      <c r="A239" s="43">
        <v>615000</v>
      </c>
      <c r="B239" s="85" t="s">
        <v>198</v>
      </c>
      <c r="C239" s="75"/>
      <c r="D239" s="76"/>
      <c r="E239" s="77">
        <v>0</v>
      </c>
      <c r="F239" s="76"/>
      <c r="G239" s="77">
        <v>0</v>
      </c>
      <c r="H239" s="77">
        <f t="shared" si="18"/>
        <v>0</v>
      </c>
      <c r="I239" s="78"/>
    </row>
    <row r="240" spans="1:9" ht="12" hidden="1">
      <c r="A240" s="43">
        <v>615000</v>
      </c>
      <c r="B240" s="85" t="s">
        <v>245</v>
      </c>
      <c r="C240" s="75"/>
      <c r="D240" s="76"/>
      <c r="E240" s="77">
        <v>0</v>
      </c>
      <c r="F240" s="76"/>
      <c r="G240" s="77">
        <v>0</v>
      </c>
      <c r="H240" s="77">
        <f t="shared" si="18"/>
        <v>0</v>
      </c>
      <c r="I240" s="78"/>
    </row>
    <row r="241" spans="1:9" ht="12" hidden="1">
      <c r="A241" s="43">
        <v>615000</v>
      </c>
      <c r="B241" s="85" t="s">
        <v>243</v>
      </c>
      <c r="C241" s="75"/>
      <c r="D241" s="76"/>
      <c r="E241" s="77">
        <v>0</v>
      </c>
      <c r="F241" s="76"/>
      <c r="G241" s="77">
        <v>0</v>
      </c>
      <c r="H241" s="77">
        <f t="shared" si="18"/>
        <v>0</v>
      </c>
      <c r="I241" s="78"/>
    </row>
    <row r="242" spans="1:9" ht="12" hidden="1">
      <c r="A242" s="43">
        <v>615000</v>
      </c>
      <c r="B242" s="85" t="s">
        <v>278</v>
      </c>
      <c r="C242" s="75"/>
      <c r="D242" s="76"/>
      <c r="E242" s="77">
        <v>7000</v>
      </c>
      <c r="F242" s="76"/>
      <c r="G242" s="77">
        <v>7000</v>
      </c>
      <c r="H242" s="77">
        <f t="shared" si="18"/>
        <v>0</v>
      </c>
      <c r="I242" s="78">
        <f t="shared" si="16"/>
        <v>100</v>
      </c>
    </row>
    <row r="243" spans="1:9" ht="12" hidden="1">
      <c r="A243" s="43">
        <v>615000</v>
      </c>
      <c r="B243" s="85" t="s">
        <v>289</v>
      </c>
      <c r="C243" s="75"/>
      <c r="D243" s="76"/>
      <c r="E243" s="77">
        <v>10000</v>
      </c>
      <c r="F243" s="76"/>
      <c r="G243" s="77">
        <v>10000</v>
      </c>
      <c r="H243" s="77">
        <f t="shared" si="18"/>
        <v>0</v>
      </c>
      <c r="I243" s="78">
        <f t="shared" si="16"/>
        <v>100</v>
      </c>
    </row>
    <row r="244" spans="1:9" ht="12" hidden="1">
      <c r="A244" s="43">
        <v>615000</v>
      </c>
      <c r="B244" s="85" t="s">
        <v>260</v>
      </c>
      <c r="C244" s="75"/>
      <c r="D244" s="76"/>
      <c r="E244" s="77">
        <v>10000</v>
      </c>
      <c r="F244" s="76"/>
      <c r="G244" s="77">
        <v>10000</v>
      </c>
      <c r="H244" s="77">
        <f t="shared" si="18"/>
        <v>0</v>
      </c>
      <c r="I244" s="78">
        <f t="shared" si="16"/>
        <v>100</v>
      </c>
    </row>
    <row r="245" spans="1:9" ht="12" hidden="1">
      <c r="A245" s="43">
        <v>615000</v>
      </c>
      <c r="B245" s="85" t="s">
        <v>253</v>
      </c>
      <c r="C245" s="75"/>
      <c r="D245" s="76"/>
      <c r="E245" s="77">
        <v>0</v>
      </c>
      <c r="F245" s="76"/>
      <c r="G245" s="77">
        <v>0</v>
      </c>
      <c r="H245" s="77">
        <f t="shared" si="18"/>
        <v>0</v>
      </c>
      <c r="I245" s="78"/>
    </row>
    <row r="246" spans="1:9" ht="24" hidden="1">
      <c r="A246" s="43">
        <v>615000</v>
      </c>
      <c r="B246" s="89" t="s">
        <v>293</v>
      </c>
      <c r="C246" s="75"/>
      <c r="D246" s="76"/>
      <c r="E246" s="77">
        <v>30000</v>
      </c>
      <c r="F246" s="76"/>
      <c r="G246" s="77">
        <v>30000</v>
      </c>
      <c r="H246" s="77">
        <f t="shared" si="18"/>
        <v>0</v>
      </c>
      <c r="I246" s="78">
        <f t="shared" si="16"/>
        <v>100</v>
      </c>
    </row>
    <row r="247" spans="1:9" ht="12" hidden="1">
      <c r="A247" s="43">
        <v>615000</v>
      </c>
      <c r="B247" s="85" t="s">
        <v>242</v>
      </c>
      <c r="C247" s="75"/>
      <c r="D247" s="76"/>
      <c r="E247" s="77">
        <v>30000</v>
      </c>
      <c r="F247" s="76"/>
      <c r="G247" s="77">
        <v>30000</v>
      </c>
      <c r="H247" s="77">
        <f t="shared" si="18"/>
        <v>0</v>
      </c>
      <c r="I247" s="78">
        <f t="shared" si="16"/>
        <v>100</v>
      </c>
    </row>
    <row r="248" spans="1:9" ht="12" hidden="1">
      <c r="A248" s="43">
        <v>615000</v>
      </c>
      <c r="B248" s="85" t="s">
        <v>188</v>
      </c>
      <c r="C248" s="75"/>
      <c r="D248" s="76"/>
      <c r="E248" s="77">
        <v>0</v>
      </c>
      <c r="F248" s="76"/>
      <c r="G248" s="77">
        <v>0</v>
      </c>
      <c r="H248" s="77">
        <f t="shared" si="18"/>
        <v>0</v>
      </c>
      <c r="I248" s="78"/>
    </row>
    <row r="249" spans="1:9" ht="12" hidden="1">
      <c r="A249" s="43">
        <v>615000</v>
      </c>
      <c r="B249" s="85" t="s">
        <v>247</v>
      </c>
      <c r="C249" s="75"/>
      <c r="D249" s="76"/>
      <c r="E249" s="77">
        <v>7000</v>
      </c>
      <c r="F249" s="76"/>
      <c r="G249" s="77">
        <v>7000</v>
      </c>
      <c r="H249" s="77">
        <f t="shared" si="18"/>
        <v>0</v>
      </c>
      <c r="I249" s="78">
        <f t="shared" si="16"/>
        <v>100</v>
      </c>
    </row>
    <row r="250" spans="1:9" ht="12" hidden="1">
      <c r="A250" s="43">
        <v>615000</v>
      </c>
      <c r="B250" s="85" t="s">
        <v>290</v>
      </c>
      <c r="C250" s="75"/>
      <c r="D250" s="76"/>
      <c r="E250" s="79">
        <v>20000</v>
      </c>
      <c r="F250" s="76"/>
      <c r="G250" s="79">
        <v>20000</v>
      </c>
      <c r="H250" s="77">
        <f t="shared" si="18"/>
        <v>0</v>
      </c>
      <c r="I250" s="78">
        <f t="shared" si="16"/>
        <v>100</v>
      </c>
    </row>
    <row r="251" spans="1:9" ht="12" hidden="1">
      <c r="A251" s="43">
        <v>615000</v>
      </c>
      <c r="B251" s="85" t="s">
        <v>298</v>
      </c>
      <c r="C251" s="75"/>
      <c r="D251" s="76"/>
      <c r="E251" s="77">
        <v>5000</v>
      </c>
      <c r="F251" s="76"/>
      <c r="G251" s="77">
        <v>5000</v>
      </c>
      <c r="H251" s="77">
        <f t="shared" si="18"/>
        <v>0</v>
      </c>
      <c r="I251" s="78">
        <f t="shared" si="16"/>
        <v>100</v>
      </c>
    </row>
    <row r="252" spans="1:9" ht="12" hidden="1">
      <c r="A252" s="43">
        <v>615000</v>
      </c>
      <c r="B252" s="89" t="s">
        <v>246</v>
      </c>
      <c r="C252" s="75"/>
      <c r="D252" s="76"/>
      <c r="E252" s="77">
        <v>7000</v>
      </c>
      <c r="F252" s="76"/>
      <c r="G252" s="77">
        <v>7000</v>
      </c>
      <c r="H252" s="77">
        <f t="shared" si="18"/>
        <v>0</v>
      </c>
      <c r="I252" s="78">
        <f t="shared" si="16"/>
        <v>100</v>
      </c>
    </row>
    <row r="253" spans="1:9" ht="24" hidden="1">
      <c r="A253" s="43">
        <v>820000</v>
      </c>
      <c r="B253" s="89" t="s">
        <v>241</v>
      </c>
      <c r="C253" s="75"/>
      <c r="D253" s="76"/>
      <c r="E253" s="77">
        <v>0</v>
      </c>
      <c r="F253" s="76"/>
      <c r="G253" s="77">
        <v>0</v>
      </c>
      <c r="H253" s="77">
        <f t="shared" si="18"/>
        <v>0</v>
      </c>
      <c r="I253" s="78"/>
    </row>
    <row r="254" spans="1:9" ht="12" hidden="1">
      <c r="A254" s="43">
        <v>615000</v>
      </c>
      <c r="B254" s="85" t="s">
        <v>195</v>
      </c>
      <c r="C254" s="75"/>
      <c r="D254" s="76"/>
      <c r="E254" s="77">
        <v>7000</v>
      </c>
      <c r="F254" s="76"/>
      <c r="G254" s="77">
        <v>7000</v>
      </c>
      <c r="H254" s="77">
        <f t="shared" si="18"/>
        <v>0</v>
      </c>
      <c r="I254" s="78">
        <f t="shared" si="16"/>
        <v>100</v>
      </c>
    </row>
    <row r="255" spans="1:9" ht="12" hidden="1">
      <c r="A255" s="43">
        <v>615000</v>
      </c>
      <c r="B255" s="102" t="s">
        <v>218</v>
      </c>
      <c r="C255" s="75"/>
      <c r="D255" s="76"/>
      <c r="E255" s="77">
        <v>0</v>
      </c>
      <c r="F255" s="50"/>
      <c r="G255" s="77">
        <v>0</v>
      </c>
      <c r="H255" s="77">
        <f t="shared" si="18"/>
        <v>0</v>
      </c>
      <c r="I255" s="78"/>
    </row>
    <row r="256" spans="1:9" ht="24" hidden="1">
      <c r="A256" s="43">
        <v>615000</v>
      </c>
      <c r="B256" s="89" t="s">
        <v>304</v>
      </c>
      <c r="C256" s="75"/>
      <c r="D256" s="76"/>
      <c r="E256" s="77">
        <v>7000</v>
      </c>
      <c r="F256" s="76"/>
      <c r="G256" s="77">
        <v>7000</v>
      </c>
      <c r="H256" s="77">
        <f t="shared" si="18"/>
        <v>0</v>
      </c>
      <c r="I256" s="78">
        <f t="shared" si="16"/>
        <v>100</v>
      </c>
    </row>
    <row r="257" spans="1:9" ht="13.5" customHeight="1" hidden="1">
      <c r="A257" s="43">
        <v>615000</v>
      </c>
      <c r="B257" s="86" t="s">
        <v>363</v>
      </c>
      <c r="C257" s="101"/>
      <c r="D257" s="76"/>
      <c r="E257" s="77">
        <v>70000</v>
      </c>
      <c r="F257" s="76"/>
      <c r="G257" s="77">
        <v>70000</v>
      </c>
      <c r="H257" s="77">
        <f t="shared" si="18"/>
        <v>0</v>
      </c>
      <c r="I257" s="78">
        <f t="shared" si="16"/>
        <v>100</v>
      </c>
    </row>
    <row r="258" spans="1:9" ht="12" hidden="1">
      <c r="A258" s="43">
        <v>615000</v>
      </c>
      <c r="B258" s="85" t="s">
        <v>215</v>
      </c>
      <c r="C258" s="75"/>
      <c r="D258" s="76"/>
      <c r="E258" s="77">
        <v>40000</v>
      </c>
      <c r="F258" s="76"/>
      <c r="G258" s="77">
        <v>40000</v>
      </c>
      <c r="H258" s="77">
        <f t="shared" si="18"/>
        <v>0</v>
      </c>
      <c r="I258" s="78">
        <f t="shared" si="16"/>
        <v>100</v>
      </c>
    </row>
    <row r="259" spans="1:9" ht="12" hidden="1">
      <c r="A259" s="43">
        <v>615000</v>
      </c>
      <c r="B259" s="85" t="s">
        <v>194</v>
      </c>
      <c r="C259" s="75"/>
      <c r="D259" s="76"/>
      <c r="E259" s="77">
        <v>0</v>
      </c>
      <c r="F259" s="76"/>
      <c r="G259" s="77">
        <v>0</v>
      </c>
      <c r="H259" s="77">
        <f t="shared" si="18"/>
        <v>0</v>
      </c>
      <c r="I259" s="78"/>
    </row>
    <row r="260" spans="1:9" ht="13.5" customHeight="1" hidden="1">
      <c r="A260" s="43">
        <v>615000</v>
      </c>
      <c r="B260" s="85" t="s">
        <v>228</v>
      </c>
      <c r="C260" s="75"/>
      <c r="D260" s="76"/>
      <c r="E260" s="77">
        <v>10000</v>
      </c>
      <c r="F260" s="76"/>
      <c r="G260" s="77">
        <v>10000</v>
      </c>
      <c r="H260" s="77">
        <f t="shared" si="18"/>
        <v>0</v>
      </c>
      <c r="I260" s="78">
        <f t="shared" si="16"/>
        <v>100</v>
      </c>
    </row>
    <row r="261" spans="1:9" ht="13.5" customHeight="1" hidden="1">
      <c r="A261" s="43">
        <v>820000</v>
      </c>
      <c r="B261" s="85" t="s">
        <v>300</v>
      </c>
      <c r="C261" s="75"/>
      <c r="D261" s="76"/>
      <c r="E261" s="77">
        <v>50000</v>
      </c>
      <c r="F261" s="76"/>
      <c r="G261" s="77">
        <v>50000</v>
      </c>
      <c r="H261" s="77">
        <f t="shared" si="18"/>
        <v>0</v>
      </c>
      <c r="I261" s="78">
        <f t="shared" si="16"/>
        <v>100</v>
      </c>
    </row>
    <row r="262" spans="1:9" ht="13.5" customHeight="1" hidden="1">
      <c r="A262" s="43">
        <v>820000</v>
      </c>
      <c r="B262" s="85" t="s">
        <v>361</v>
      </c>
      <c r="C262" s="75"/>
      <c r="D262" s="76"/>
      <c r="E262" s="77">
        <v>7000</v>
      </c>
      <c r="F262" s="76"/>
      <c r="G262" s="77">
        <v>7000</v>
      </c>
      <c r="H262" s="77">
        <f>G262-E262</f>
        <v>0</v>
      </c>
      <c r="I262" s="78">
        <v>0</v>
      </c>
    </row>
    <row r="263" spans="1:9" ht="13.5" customHeight="1" hidden="1">
      <c r="A263" s="43">
        <v>615000</v>
      </c>
      <c r="B263" s="85" t="s">
        <v>357</v>
      </c>
      <c r="C263" s="75"/>
      <c r="D263" s="76"/>
      <c r="E263" s="77">
        <v>30000</v>
      </c>
      <c r="F263" s="76"/>
      <c r="G263" s="77">
        <v>30000</v>
      </c>
      <c r="H263" s="77">
        <f>G263-E263</f>
        <v>0</v>
      </c>
      <c r="I263" s="78">
        <v>0</v>
      </c>
    </row>
    <row r="264" spans="1:9" ht="12" hidden="1">
      <c r="A264" s="43">
        <v>615000</v>
      </c>
      <c r="B264" s="85" t="s">
        <v>135</v>
      </c>
      <c r="C264" s="75"/>
      <c r="D264" s="76"/>
      <c r="E264" s="77">
        <v>35000</v>
      </c>
      <c r="F264" s="76"/>
      <c r="G264" s="77">
        <v>35000</v>
      </c>
      <c r="H264" s="77">
        <f>G264-E264</f>
        <v>0</v>
      </c>
      <c r="I264" s="78">
        <f t="shared" si="16"/>
        <v>100</v>
      </c>
    </row>
    <row r="265" spans="1:9" ht="14.25" customHeight="1">
      <c r="A265" s="56">
        <v>615000</v>
      </c>
      <c r="B265" s="57" t="s">
        <v>46</v>
      </c>
      <c r="C265" s="92"/>
      <c r="D265" s="70">
        <f>SUM(D266:D269)</f>
        <v>107000</v>
      </c>
      <c r="E265" s="70">
        <f>SUM(E266:E269)</f>
        <v>65200</v>
      </c>
      <c r="F265" s="70">
        <f>SUM(F266:F269)</f>
        <v>0</v>
      </c>
      <c r="G265" s="50">
        <f>SUM(G266:G269)</f>
        <v>135400</v>
      </c>
      <c r="H265" s="50">
        <f>SUM(H266:H269)</f>
        <v>70200</v>
      </c>
      <c r="I265" s="78">
        <f t="shared" si="16"/>
        <v>207.6687116564417</v>
      </c>
    </row>
    <row r="266" spans="1:9" ht="12" hidden="1">
      <c r="A266" s="43">
        <v>616000</v>
      </c>
      <c r="B266" s="45" t="s">
        <v>93</v>
      </c>
      <c r="C266" s="75"/>
      <c r="D266" s="69">
        <v>4000</v>
      </c>
      <c r="E266" s="77">
        <v>2700</v>
      </c>
      <c r="F266" s="69"/>
      <c r="G266" s="77">
        <v>2700</v>
      </c>
      <c r="H266" s="77">
        <f>G266-E266</f>
        <v>0</v>
      </c>
      <c r="I266" s="78">
        <f t="shared" si="16"/>
        <v>100</v>
      </c>
    </row>
    <row r="267" spans="1:9" ht="12">
      <c r="A267" s="43">
        <v>616300</v>
      </c>
      <c r="B267" s="45" t="s">
        <v>371</v>
      </c>
      <c r="C267" s="75"/>
      <c r="D267" s="69"/>
      <c r="E267" s="77"/>
      <c r="F267" s="69"/>
      <c r="G267" s="77">
        <v>70200</v>
      </c>
      <c r="H267" s="77">
        <f>G267-E267</f>
        <v>70200</v>
      </c>
      <c r="I267" s="78"/>
    </row>
    <row r="268" spans="1:9" ht="12" hidden="1">
      <c r="A268" s="133">
        <v>616300</v>
      </c>
      <c r="B268" s="139" t="s">
        <v>329</v>
      </c>
      <c r="C268" s="135"/>
      <c r="D268" s="140"/>
      <c r="E268" s="137">
        <v>62500</v>
      </c>
      <c r="F268" s="140"/>
      <c r="G268" s="137">
        <v>62500</v>
      </c>
      <c r="H268" s="137">
        <f>G268-E268</f>
        <v>0</v>
      </c>
      <c r="I268" s="138">
        <f t="shared" si="16"/>
        <v>100</v>
      </c>
    </row>
    <row r="269" spans="1:9" ht="12" hidden="1">
      <c r="A269" s="43">
        <v>616300</v>
      </c>
      <c r="B269" s="45" t="s">
        <v>145</v>
      </c>
      <c r="C269" s="75"/>
      <c r="D269" s="69">
        <v>103000</v>
      </c>
      <c r="E269" s="77">
        <v>0</v>
      </c>
      <c r="F269" s="69"/>
      <c r="G269" s="77">
        <v>0</v>
      </c>
      <c r="H269" s="77">
        <f>G269-E269</f>
        <v>0</v>
      </c>
      <c r="I269" s="78"/>
    </row>
    <row r="270" spans="1:9" ht="12.75" customHeight="1">
      <c r="A270" s="56">
        <v>820000</v>
      </c>
      <c r="B270" s="57" t="s">
        <v>212</v>
      </c>
      <c r="C270" s="75"/>
      <c r="D270" s="70">
        <f>D271+D278+D281</f>
        <v>416000</v>
      </c>
      <c r="E270" s="50">
        <f>E271+E278+E281</f>
        <v>182400</v>
      </c>
      <c r="F270" s="50">
        <f>F271+F278+F281</f>
        <v>0</v>
      </c>
      <c r="G270" s="50">
        <f>G271+G278+G281</f>
        <v>421300</v>
      </c>
      <c r="H270" s="50">
        <f>H271+H278+H281</f>
        <v>238900</v>
      </c>
      <c r="I270" s="78">
        <f t="shared" si="16"/>
        <v>230.97587719298244</v>
      </c>
    </row>
    <row r="271" spans="1:9" ht="15" customHeight="1">
      <c r="A271" s="56">
        <v>820000</v>
      </c>
      <c r="B271" s="57" t="s">
        <v>37</v>
      </c>
      <c r="C271" s="92"/>
      <c r="D271" s="70">
        <f>SUM(D272:D272)</f>
        <v>30000</v>
      </c>
      <c r="E271" s="50">
        <f>SUM(E272:E277)</f>
        <v>89000</v>
      </c>
      <c r="F271" s="50">
        <f>SUM(F272:F277)</f>
        <v>0</v>
      </c>
      <c r="G271" s="50">
        <f>SUM(G272:G277)</f>
        <v>89000</v>
      </c>
      <c r="H271" s="50">
        <f>SUM(H272:H277)</f>
        <v>0</v>
      </c>
      <c r="I271" s="78">
        <f t="shared" si="16"/>
        <v>100</v>
      </c>
    </row>
    <row r="272" spans="1:9" ht="12" hidden="1">
      <c r="A272" s="43">
        <v>821000</v>
      </c>
      <c r="B272" s="45" t="s">
        <v>239</v>
      </c>
      <c r="C272" s="75" t="s">
        <v>26</v>
      </c>
      <c r="D272" s="69">
        <v>30000</v>
      </c>
      <c r="E272" s="77">
        <v>60000</v>
      </c>
      <c r="F272" s="69"/>
      <c r="G272" s="77">
        <v>60000</v>
      </c>
      <c r="H272" s="77">
        <f aca="true" t="shared" si="19" ref="H272:H277">G272-E272</f>
        <v>0</v>
      </c>
      <c r="I272" s="78">
        <f t="shared" si="16"/>
        <v>100</v>
      </c>
    </row>
    <row r="273" spans="1:9" ht="12" hidden="1">
      <c r="A273" s="43">
        <v>821000</v>
      </c>
      <c r="B273" s="45" t="s">
        <v>291</v>
      </c>
      <c r="C273" s="75"/>
      <c r="D273" s="69"/>
      <c r="E273" s="77">
        <v>0</v>
      </c>
      <c r="F273" s="69"/>
      <c r="G273" s="77">
        <v>0</v>
      </c>
      <c r="H273" s="77">
        <f t="shared" si="19"/>
        <v>0</v>
      </c>
      <c r="I273" s="78"/>
    </row>
    <row r="274" spans="1:9" ht="12" hidden="1">
      <c r="A274" s="43">
        <v>821000</v>
      </c>
      <c r="B274" s="45" t="s">
        <v>237</v>
      </c>
      <c r="C274" s="75"/>
      <c r="D274" s="69"/>
      <c r="E274" s="77">
        <v>15000</v>
      </c>
      <c r="F274" s="69"/>
      <c r="G274" s="77">
        <v>15000</v>
      </c>
      <c r="H274" s="77">
        <f t="shared" si="19"/>
        <v>0</v>
      </c>
      <c r="I274" s="78">
        <f t="shared" si="16"/>
        <v>100</v>
      </c>
    </row>
    <row r="275" spans="1:9" ht="12" hidden="1">
      <c r="A275" s="43">
        <v>821000</v>
      </c>
      <c r="B275" s="45" t="s">
        <v>263</v>
      </c>
      <c r="C275" s="75"/>
      <c r="D275" s="69"/>
      <c r="E275" s="77">
        <v>0</v>
      </c>
      <c r="F275" s="69"/>
      <c r="G275" s="77">
        <v>0</v>
      </c>
      <c r="H275" s="77">
        <f t="shared" si="19"/>
        <v>0</v>
      </c>
      <c r="I275" s="78"/>
    </row>
    <row r="276" spans="1:9" ht="12" hidden="1">
      <c r="A276" s="43">
        <v>821000</v>
      </c>
      <c r="B276" s="45" t="s">
        <v>280</v>
      </c>
      <c r="C276" s="75"/>
      <c r="D276" s="69"/>
      <c r="E276" s="77">
        <v>7000</v>
      </c>
      <c r="F276" s="69"/>
      <c r="G276" s="77">
        <v>7000</v>
      </c>
      <c r="H276" s="77">
        <f t="shared" si="19"/>
        <v>0</v>
      </c>
      <c r="I276" s="78">
        <f t="shared" si="16"/>
        <v>100</v>
      </c>
    </row>
    <row r="277" spans="1:9" ht="12" hidden="1">
      <c r="A277" s="43">
        <v>821000</v>
      </c>
      <c r="B277" s="45" t="s">
        <v>216</v>
      </c>
      <c r="C277" s="75"/>
      <c r="D277" s="69"/>
      <c r="E277" s="77">
        <v>7000</v>
      </c>
      <c r="F277" s="69"/>
      <c r="G277" s="77">
        <v>7000</v>
      </c>
      <c r="H277" s="77">
        <f t="shared" si="19"/>
        <v>0</v>
      </c>
      <c r="I277" s="78">
        <f t="shared" si="16"/>
        <v>100</v>
      </c>
    </row>
    <row r="278" spans="1:9" s="93" customFormat="1" ht="12" hidden="1">
      <c r="A278" s="43">
        <v>821000</v>
      </c>
      <c r="B278" s="57" t="s">
        <v>39</v>
      </c>
      <c r="C278" s="92"/>
      <c r="D278" s="72">
        <f>SUM(D279:D280)</f>
        <v>180000</v>
      </c>
      <c r="E278" s="73">
        <f>SUM(E279:E280)</f>
        <v>80000</v>
      </c>
      <c r="F278" s="73">
        <f>SUM(F279:F280)</f>
        <v>0</v>
      </c>
      <c r="G278" s="73">
        <f>SUM(G279:G280)</f>
        <v>80000</v>
      </c>
      <c r="H278" s="73">
        <f>SUM(H279:H280)</f>
        <v>0</v>
      </c>
      <c r="I278" s="78">
        <f t="shared" si="16"/>
        <v>100</v>
      </c>
    </row>
    <row r="279" spans="1:9" ht="12" hidden="1">
      <c r="A279" s="56">
        <v>822200</v>
      </c>
      <c r="B279" s="45" t="s">
        <v>94</v>
      </c>
      <c r="C279" s="75"/>
      <c r="D279" s="76">
        <v>100000</v>
      </c>
      <c r="E279" s="77">
        <v>50000</v>
      </c>
      <c r="F279" s="76"/>
      <c r="G279" s="77">
        <v>50000</v>
      </c>
      <c r="H279" s="77">
        <f>G279-E279</f>
        <v>0</v>
      </c>
      <c r="I279" s="78">
        <f t="shared" si="16"/>
        <v>100</v>
      </c>
    </row>
    <row r="280" spans="1:9" ht="12" hidden="1">
      <c r="A280" s="43">
        <v>822200</v>
      </c>
      <c r="B280" s="45" t="s">
        <v>95</v>
      </c>
      <c r="C280" s="75"/>
      <c r="D280" s="76">
        <v>80000</v>
      </c>
      <c r="E280" s="77">
        <v>30000</v>
      </c>
      <c r="F280" s="76"/>
      <c r="G280" s="77">
        <v>30000</v>
      </c>
      <c r="H280" s="77">
        <f>G280-E280</f>
        <v>0</v>
      </c>
      <c r="I280" s="78">
        <f t="shared" si="16"/>
        <v>100</v>
      </c>
    </row>
    <row r="281" spans="1:9" s="93" customFormat="1" ht="12">
      <c r="A281" s="43">
        <v>822200</v>
      </c>
      <c r="B281" s="57" t="s">
        <v>38</v>
      </c>
      <c r="C281" s="92"/>
      <c r="D281" s="72">
        <f>SUM(D282:D284)</f>
        <v>206000</v>
      </c>
      <c r="E281" s="73">
        <f>SUM(E282:E284)</f>
        <v>13400</v>
      </c>
      <c r="F281" s="73">
        <f>SUM(F282:F284)</f>
        <v>0</v>
      </c>
      <c r="G281" s="73">
        <f>SUM(G282:G284)</f>
        <v>252300</v>
      </c>
      <c r="H281" s="73">
        <f>SUM(H282:H284)</f>
        <v>238900</v>
      </c>
      <c r="I281" s="78">
        <f t="shared" si="16"/>
        <v>1882.8358208955224</v>
      </c>
    </row>
    <row r="282" spans="1:9" ht="12" hidden="1">
      <c r="A282" s="43">
        <v>823000</v>
      </c>
      <c r="B282" s="45" t="s">
        <v>96</v>
      </c>
      <c r="C282" s="75"/>
      <c r="D282" s="76">
        <v>6000</v>
      </c>
      <c r="E282" s="77">
        <v>13400</v>
      </c>
      <c r="F282" s="76"/>
      <c r="G282" s="77">
        <v>13400</v>
      </c>
      <c r="H282" s="77">
        <f>G282-E282</f>
        <v>0</v>
      </c>
      <c r="I282" s="78">
        <f t="shared" si="16"/>
        <v>100</v>
      </c>
    </row>
    <row r="283" spans="1:9" ht="12">
      <c r="A283" s="43">
        <v>823000</v>
      </c>
      <c r="B283" s="45" t="s">
        <v>369</v>
      </c>
      <c r="C283" s="75"/>
      <c r="D283" s="76"/>
      <c r="E283" s="77"/>
      <c r="F283" s="76"/>
      <c r="G283" s="77">
        <v>238900</v>
      </c>
      <c r="H283" s="77">
        <v>238900</v>
      </c>
      <c r="I283" s="78"/>
    </row>
    <row r="284" spans="1:9" ht="10.5" customHeight="1" hidden="1">
      <c r="A284" s="43">
        <v>823000</v>
      </c>
      <c r="B284" s="45" t="s">
        <v>97</v>
      </c>
      <c r="C284" s="75"/>
      <c r="D284" s="76">
        <v>200000</v>
      </c>
      <c r="E284" s="77">
        <v>0</v>
      </c>
      <c r="F284" s="76"/>
      <c r="G284" s="77">
        <v>0</v>
      </c>
      <c r="H284" s="77">
        <f>G284-E284</f>
        <v>0</v>
      </c>
      <c r="I284" s="78">
        <v>0</v>
      </c>
    </row>
    <row r="285" spans="1:9" s="93" customFormat="1" ht="15" customHeight="1" hidden="1">
      <c r="A285" s="56">
        <v>590000</v>
      </c>
      <c r="B285" s="57" t="s">
        <v>354</v>
      </c>
      <c r="C285" s="92"/>
      <c r="D285" s="70"/>
      <c r="E285" s="72">
        <v>18960</v>
      </c>
      <c r="F285" s="72"/>
      <c r="G285" s="72">
        <v>18960</v>
      </c>
      <c r="H285" s="50">
        <f>G285-E285</f>
        <v>0</v>
      </c>
      <c r="I285" s="78">
        <f t="shared" si="16"/>
        <v>100</v>
      </c>
    </row>
    <row r="286" spans="1:9" ht="12" hidden="1">
      <c r="A286" s="56">
        <v>530000</v>
      </c>
      <c r="B286" s="57" t="s">
        <v>355</v>
      </c>
      <c r="C286" s="92" t="s">
        <v>28</v>
      </c>
      <c r="D286" s="72">
        <v>60000</v>
      </c>
      <c r="E286" s="73">
        <v>70000</v>
      </c>
      <c r="F286" s="72"/>
      <c r="G286" s="73">
        <v>70000</v>
      </c>
      <c r="H286" s="73">
        <f>G286-E286</f>
        <v>0</v>
      </c>
      <c r="I286" s="78">
        <f t="shared" si="16"/>
        <v>100</v>
      </c>
    </row>
    <row r="287" spans="1:9" ht="21.75" customHeight="1" hidden="1">
      <c r="A287" s="154"/>
      <c r="B287" s="154"/>
      <c r="C287" s="154"/>
      <c r="D287" s="154"/>
      <c r="E287" s="154"/>
      <c r="F287" s="154"/>
      <c r="G287" s="154"/>
      <c r="H287" s="154"/>
      <c r="I287" s="154"/>
    </row>
    <row r="288" spans="1:9" ht="12.75" customHeight="1" hidden="1">
      <c r="A288" s="147"/>
      <c r="B288" s="147"/>
      <c r="C288" s="147"/>
      <c r="D288" s="147"/>
      <c r="E288" s="147"/>
      <c r="F288" s="147"/>
      <c r="G288" s="147"/>
      <c r="H288" s="147"/>
      <c r="I288" s="147"/>
    </row>
    <row r="289" spans="1:9" ht="12" hidden="1">
      <c r="A289" s="145"/>
      <c r="B289" s="145"/>
      <c r="C289" s="145"/>
      <c r="D289" s="145"/>
      <c r="E289" s="145"/>
      <c r="F289" s="145"/>
      <c r="G289" s="145"/>
      <c r="H289" s="145"/>
      <c r="I289" s="145"/>
    </row>
    <row r="290" spans="1:9" ht="12" hidden="1">
      <c r="A290" s="107" t="s">
        <v>128</v>
      </c>
      <c r="B290" s="37"/>
      <c r="C290" s="105"/>
      <c r="D290" s="106"/>
      <c r="E290" s="106"/>
      <c r="F290" s="106"/>
      <c r="G290" s="106"/>
      <c r="H290" s="106"/>
      <c r="I290" s="106"/>
    </row>
    <row r="291" spans="1:9" ht="41.25" customHeight="1" hidden="1">
      <c r="A291" s="40"/>
      <c r="B291" s="41" t="s">
        <v>0</v>
      </c>
      <c r="C291" s="42" t="s">
        <v>44</v>
      </c>
      <c r="D291" s="42" t="s">
        <v>51</v>
      </c>
      <c r="E291" s="42" t="s">
        <v>349</v>
      </c>
      <c r="F291" s="42" t="s">
        <v>154</v>
      </c>
      <c r="G291" s="42" t="s">
        <v>350</v>
      </c>
      <c r="H291" s="42" t="s">
        <v>351</v>
      </c>
      <c r="I291" s="42" t="s">
        <v>352</v>
      </c>
    </row>
    <row r="292" spans="1:9" ht="9.75" customHeight="1" hidden="1">
      <c r="A292" s="43">
        <v>1</v>
      </c>
      <c r="B292" s="43">
        <v>2</v>
      </c>
      <c r="C292" s="43">
        <v>3</v>
      </c>
      <c r="D292" s="43">
        <v>4</v>
      </c>
      <c r="E292" s="43">
        <v>4</v>
      </c>
      <c r="F292" s="43"/>
      <c r="G292" s="43">
        <v>5</v>
      </c>
      <c r="H292" s="43">
        <v>6</v>
      </c>
      <c r="I292" s="43">
        <v>7</v>
      </c>
    </row>
    <row r="293" spans="1:9" ht="14.25" customHeight="1" hidden="1">
      <c r="A293" s="43"/>
      <c r="B293" s="108" t="s">
        <v>23</v>
      </c>
      <c r="C293" s="70"/>
      <c r="D293" s="70">
        <f>SUM(D294:D296)</f>
        <v>29000</v>
      </c>
      <c r="E293" s="50">
        <f>SUM(E294:E296)</f>
        <v>25000</v>
      </c>
      <c r="F293" s="50">
        <f>SUM(F294:F296)</f>
        <v>0</v>
      </c>
      <c r="G293" s="50">
        <f>SUM(G294:G296)</f>
        <v>25000</v>
      </c>
      <c r="H293" s="50">
        <f>SUM(H294:H296)</f>
        <v>0</v>
      </c>
      <c r="I293" s="78">
        <f>G293/E293*100</f>
        <v>100</v>
      </c>
    </row>
    <row r="294" spans="1:9" ht="12" hidden="1">
      <c r="A294" s="43"/>
      <c r="B294" s="45" t="s">
        <v>98</v>
      </c>
      <c r="C294" s="75" t="s">
        <v>27</v>
      </c>
      <c r="D294" s="76">
        <v>5000</v>
      </c>
      <c r="E294" s="69">
        <v>7000</v>
      </c>
      <c r="F294" s="76"/>
      <c r="G294" s="69">
        <v>7000</v>
      </c>
      <c r="H294" s="77">
        <f>G294-E294</f>
        <v>0</v>
      </c>
      <c r="I294" s="78">
        <f aca="true" t="shared" si="20" ref="I294:I315">G294/E294*100</f>
        <v>100</v>
      </c>
    </row>
    <row r="295" spans="1:9" ht="12" hidden="1">
      <c r="A295" s="43">
        <v>1</v>
      </c>
      <c r="B295" s="45" t="s">
        <v>157</v>
      </c>
      <c r="C295" s="75" t="s">
        <v>27</v>
      </c>
      <c r="D295" s="76">
        <v>15000</v>
      </c>
      <c r="E295" s="69">
        <v>15000</v>
      </c>
      <c r="F295" s="76"/>
      <c r="G295" s="69">
        <v>15000</v>
      </c>
      <c r="H295" s="77">
        <f>G295-E295</f>
        <v>0</v>
      </c>
      <c r="I295" s="78">
        <f t="shared" si="20"/>
        <v>100</v>
      </c>
    </row>
    <row r="296" spans="1:9" ht="12" hidden="1">
      <c r="A296" s="43">
        <v>2</v>
      </c>
      <c r="B296" s="45" t="s">
        <v>99</v>
      </c>
      <c r="C296" s="75" t="s">
        <v>27</v>
      </c>
      <c r="D296" s="76">
        <v>9000</v>
      </c>
      <c r="E296" s="69">
        <v>3000</v>
      </c>
      <c r="F296" s="76"/>
      <c r="G296" s="69">
        <v>3000</v>
      </c>
      <c r="H296" s="77">
        <f>G296-E296</f>
        <v>0</v>
      </c>
      <c r="I296" s="78">
        <f t="shared" si="20"/>
        <v>100</v>
      </c>
    </row>
    <row r="297" spans="1:9" ht="14.25" customHeight="1" hidden="1">
      <c r="A297" s="43"/>
      <c r="B297" s="57" t="s">
        <v>21</v>
      </c>
      <c r="C297" s="75"/>
      <c r="D297" s="72">
        <f>SUM(D298:D306)</f>
        <v>113000</v>
      </c>
      <c r="E297" s="73">
        <f>SUM(E298:E306)</f>
        <v>122000</v>
      </c>
      <c r="F297" s="73">
        <f>SUM(F298:F306)</f>
        <v>0</v>
      </c>
      <c r="G297" s="73">
        <f>SUM(G298:G306)</f>
        <v>122000</v>
      </c>
      <c r="H297" s="73">
        <f>SUM(H298:H306)</f>
        <v>0</v>
      </c>
      <c r="I297" s="78">
        <f t="shared" si="20"/>
        <v>100</v>
      </c>
    </row>
    <row r="298" spans="1:9" ht="12" hidden="1">
      <c r="A298" s="43">
        <v>3</v>
      </c>
      <c r="B298" s="45" t="s">
        <v>101</v>
      </c>
      <c r="C298" s="75" t="s">
        <v>27</v>
      </c>
      <c r="D298" s="76">
        <v>25000</v>
      </c>
      <c r="E298" s="69">
        <v>20000</v>
      </c>
      <c r="F298" s="76"/>
      <c r="G298" s="69">
        <v>20000</v>
      </c>
      <c r="H298" s="77">
        <f>G298-E298</f>
        <v>0</v>
      </c>
      <c r="I298" s="78">
        <f t="shared" si="20"/>
        <v>100</v>
      </c>
    </row>
    <row r="299" spans="1:9" ht="12" hidden="1">
      <c r="A299" s="43">
        <v>4</v>
      </c>
      <c r="B299" s="45" t="s">
        <v>133</v>
      </c>
      <c r="C299" s="75"/>
      <c r="D299" s="76">
        <v>8000</v>
      </c>
      <c r="E299" s="69">
        <v>5000</v>
      </c>
      <c r="F299" s="76"/>
      <c r="G299" s="69">
        <v>5000</v>
      </c>
      <c r="H299" s="77">
        <f aca="true" t="shared" si="21" ref="H299:H306">G299-E299</f>
        <v>0</v>
      </c>
      <c r="I299" s="78">
        <f t="shared" si="20"/>
        <v>100</v>
      </c>
    </row>
    <row r="300" spans="1:9" ht="12" hidden="1">
      <c r="A300" s="43">
        <v>5</v>
      </c>
      <c r="B300" s="45" t="s">
        <v>282</v>
      </c>
      <c r="C300" s="75"/>
      <c r="D300" s="76"/>
      <c r="E300" s="77">
        <v>15000</v>
      </c>
      <c r="F300" s="76"/>
      <c r="G300" s="77">
        <v>15000</v>
      </c>
      <c r="H300" s="77">
        <f t="shared" si="21"/>
        <v>0</v>
      </c>
      <c r="I300" s="78">
        <f t="shared" si="20"/>
        <v>100</v>
      </c>
    </row>
    <row r="301" spans="1:9" ht="12" hidden="1">
      <c r="A301" s="43">
        <v>6</v>
      </c>
      <c r="B301" s="45" t="s">
        <v>292</v>
      </c>
      <c r="C301" s="75"/>
      <c r="D301" s="76"/>
      <c r="E301" s="77">
        <v>7000</v>
      </c>
      <c r="F301" s="76"/>
      <c r="G301" s="77">
        <v>7000</v>
      </c>
      <c r="H301" s="77">
        <f t="shared" si="21"/>
        <v>0</v>
      </c>
      <c r="I301" s="78">
        <f t="shared" si="20"/>
        <v>100</v>
      </c>
    </row>
    <row r="302" spans="1:9" ht="12" hidden="1">
      <c r="A302" s="43">
        <v>7</v>
      </c>
      <c r="B302" s="45" t="s">
        <v>100</v>
      </c>
      <c r="C302" s="75" t="s">
        <v>27</v>
      </c>
      <c r="D302" s="76">
        <v>20000</v>
      </c>
      <c r="E302" s="69">
        <v>15000</v>
      </c>
      <c r="F302" s="76"/>
      <c r="G302" s="69">
        <v>15000</v>
      </c>
      <c r="H302" s="77">
        <f t="shared" si="21"/>
        <v>0</v>
      </c>
      <c r="I302" s="78">
        <f t="shared" si="20"/>
        <v>100</v>
      </c>
    </row>
    <row r="303" spans="1:9" ht="12" hidden="1">
      <c r="A303" s="43">
        <v>8</v>
      </c>
      <c r="B303" s="45" t="s">
        <v>125</v>
      </c>
      <c r="C303" s="75"/>
      <c r="D303" s="76"/>
      <c r="E303" s="77">
        <v>8000</v>
      </c>
      <c r="F303" s="76"/>
      <c r="G303" s="77">
        <v>8000</v>
      </c>
      <c r="H303" s="77">
        <f t="shared" si="21"/>
        <v>0</v>
      </c>
      <c r="I303" s="78">
        <f t="shared" si="20"/>
        <v>100</v>
      </c>
    </row>
    <row r="304" spans="1:9" ht="12" hidden="1">
      <c r="A304" s="43">
        <v>10</v>
      </c>
      <c r="B304" s="45" t="s">
        <v>130</v>
      </c>
      <c r="C304" s="75" t="s">
        <v>27</v>
      </c>
      <c r="D304" s="76">
        <v>15000</v>
      </c>
      <c r="E304" s="77">
        <v>15000</v>
      </c>
      <c r="F304" s="76"/>
      <c r="G304" s="77">
        <v>15000</v>
      </c>
      <c r="H304" s="77">
        <f t="shared" si="21"/>
        <v>0</v>
      </c>
      <c r="I304" s="78">
        <f t="shared" si="20"/>
        <v>100</v>
      </c>
    </row>
    <row r="305" spans="1:9" ht="12" hidden="1">
      <c r="A305" s="43">
        <v>11</v>
      </c>
      <c r="B305" s="109" t="s">
        <v>102</v>
      </c>
      <c r="C305" s="75" t="s">
        <v>27</v>
      </c>
      <c r="D305" s="76">
        <v>30000</v>
      </c>
      <c r="E305" s="77">
        <v>30000</v>
      </c>
      <c r="F305" s="76"/>
      <c r="G305" s="77">
        <v>30000</v>
      </c>
      <c r="H305" s="77">
        <f t="shared" si="21"/>
        <v>0</v>
      </c>
      <c r="I305" s="78">
        <f t="shared" si="20"/>
        <v>100</v>
      </c>
    </row>
    <row r="306" spans="1:9" ht="12" hidden="1">
      <c r="A306" s="43">
        <v>12</v>
      </c>
      <c r="B306" s="45" t="s">
        <v>103</v>
      </c>
      <c r="C306" s="75" t="s">
        <v>27</v>
      </c>
      <c r="D306" s="76">
        <v>15000</v>
      </c>
      <c r="E306" s="77">
        <v>7000</v>
      </c>
      <c r="F306" s="76"/>
      <c r="G306" s="77">
        <v>7000</v>
      </c>
      <c r="H306" s="77">
        <f t="shared" si="21"/>
        <v>0</v>
      </c>
      <c r="I306" s="78">
        <f t="shared" si="20"/>
        <v>100</v>
      </c>
    </row>
    <row r="307" spans="1:9" ht="12" hidden="1">
      <c r="A307" s="43"/>
      <c r="B307" s="57" t="s">
        <v>40</v>
      </c>
      <c r="C307" s="75" t="s">
        <v>27</v>
      </c>
      <c r="D307" s="72">
        <f>SUM(D308:D313)</f>
        <v>115000</v>
      </c>
      <c r="E307" s="73">
        <f>SUM(E308:E313)</f>
        <v>271000</v>
      </c>
      <c r="F307" s="73">
        <f>SUM(F308:F313)</f>
        <v>0</v>
      </c>
      <c r="G307" s="73">
        <f>SUM(G308:G313)</f>
        <v>271000</v>
      </c>
      <c r="H307" s="73">
        <f>SUM(H308:H313)</f>
        <v>0</v>
      </c>
      <c r="I307" s="78">
        <f t="shared" si="20"/>
        <v>100</v>
      </c>
    </row>
    <row r="308" spans="1:9" ht="12" hidden="1">
      <c r="A308" s="43">
        <v>13</v>
      </c>
      <c r="B308" s="45" t="s">
        <v>41</v>
      </c>
      <c r="C308" s="75"/>
      <c r="D308" s="76">
        <v>15000</v>
      </c>
      <c r="E308" s="77">
        <v>20000</v>
      </c>
      <c r="F308" s="76"/>
      <c r="G308" s="77">
        <v>20000</v>
      </c>
      <c r="H308" s="77">
        <f aca="true" t="shared" si="22" ref="H308:H313">G308-E308</f>
        <v>0</v>
      </c>
      <c r="I308" s="78">
        <f t="shared" si="20"/>
        <v>100</v>
      </c>
    </row>
    <row r="309" spans="1:9" ht="12" hidden="1">
      <c r="A309" s="43">
        <v>14</v>
      </c>
      <c r="B309" s="45" t="s">
        <v>42</v>
      </c>
      <c r="C309" s="75"/>
      <c r="D309" s="76">
        <v>30000</v>
      </c>
      <c r="E309" s="77">
        <v>20000</v>
      </c>
      <c r="F309" s="76"/>
      <c r="G309" s="77">
        <v>20000</v>
      </c>
      <c r="H309" s="77">
        <f t="shared" si="22"/>
        <v>0</v>
      </c>
      <c r="I309" s="78">
        <f t="shared" si="20"/>
        <v>100</v>
      </c>
    </row>
    <row r="310" spans="1:9" ht="12" hidden="1">
      <c r="A310" s="43">
        <v>15</v>
      </c>
      <c r="B310" s="45" t="s">
        <v>174</v>
      </c>
      <c r="C310" s="75"/>
      <c r="D310" s="76"/>
      <c r="E310" s="77">
        <v>150000</v>
      </c>
      <c r="F310" s="76"/>
      <c r="G310" s="77">
        <v>150000</v>
      </c>
      <c r="H310" s="77">
        <f t="shared" si="22"/>
        <v>0</v>
      </c>
      <c r="I310" s="78">
        <f t="shared" si="20"/>
        <v>100</v>
      </c>
    </row>
    <row r="311" spans="1:9" ht="12" hidden="1">
      <c r="A311" s="43">
        <v>16</v>
      </c>
      <c r="B311" s="45" t="s">
        <v>47</v>
      </c>
      <c r="C311" s="75"/>
      <c r="D311" s="76">
        <v>45400</v>
      </c>
      <c r="E311" s="77">
        <v>50000</v>
      </c>
      <c r="F311" s="76"/>
      <c r="G311" s="77">
        <v>50000</v>
      </c>
      <c r="H311" s="77">
        <f t="shared" si="22"/>
        <v>0</v>
      </c>
      <c r="I311" s="78">
        <f t="shared" si="20"/>
        <v>100</v>
      </c>
    </row>
    <row r="312" spans="1:9" ht="12" hidden="1">
      <c r="A312" s="43">
        <v>17</v>
      </c>
      <c r="B312" s="45" t="s">
        <v>43</v>
      </c>
      <c r="C312" s="75"/>
      <c r="D312" s="76">
        <v>13100</v>
      </c>
      <c r="E312" s="77">
        <v>6000</v>
      </c>
      <c r="F312" s="76"/>
      <c r="G312" s="77">
        <v>6000</v>
      </c>
      <c r="H312" s="77">
        <f t="shared" si="22"/>
        <v>0</v>
      </c>
      <c r="I312" s="78">
        <f t="shared" si="20"/>
        <v>100</v>
      </c>
    </row>
    <row r="313" spans="1:9" ht="12" hidden="1">
      <c r="A313" s="43">
        <v>18</v>
      </c>
      <c r="B313" s="45" t="s">
        <v>50</v>
      </c>
      <c r="C313" s="75"/>
      <c r="D313" s="76">
        <v>11500</v>
      </c>
      <c r="E313" s="77">
        <v>25000</v>
      </c>
      <c r="F313" s="76"/>
      <c r="G313" s="77">
        <v>25000</v>
      </c>
      <c r="H313" s="77">
        <f t="shared" si="22"/>
        <v>0</v>
      </c>
      <c r="I313" s="78">
        <f t="shared" si="20"/>
        <v>100</v>
      </c>
    </row>
    <row r="314" spans="1:9" ht="12" hidden="1">
      <c r="A314" s="43">
        <v>17</v>
      </c>
      <c r="B314" s="45" t="s">
        <v>214</v>
      </c>
      <c r="C314" s="75"/>
      <c r="D314" s="76"/>
      <c r="E314" s="69"/>
      <c r="F314" s="76"/>
      <c r="G314" s="76"/>
      <c r="H314" s="77"/>
      <c r="I314" s="78" t="e">
        <f t="shared" si="20"/>
        <v>#DIV/0!</v>
      </c>
    </row>
    <row r="315" spans="1:9" ht="15.75" customHeight="1" hidden="1">
      <c r="A315" s="43"/>
      <c r="B315" s="57" t="s">
        <v>143</v>
      </c>
      <c r="C315" s="90"/>
      <c r="D315" s="46">
        <f>D293+D297+D307</f>
        <v>257000</v>
      </c>
      <c r="E315" s="46">
        <f>E293+E297+E307</f>
        <v>418000</v>
      </c>
      <c r="F315" s="46">
        <f>F293+F297+F307</f>
        <v>0</v>
      </c>
      <c r="G315" s="46">
        <f>G293+G297+G307</f>
        <v>418000</v>
      </c>
      <c r="H315" s="46">
        <f>H293+H297+H307</f>
        <v>0</v>
      </c>
      <c r="I315" s="78">
        <f t="shared" si="20"/>
        <v>100</v>
      </c>
    </row>
    <row r="316" spans="3:9" ht="10.5" customHeight="1">
      <c r="C316" s="39"/>
      <c r="D316" s="39"/>
      <c r="E316" s="39"/>
      <c r="F316" s="39"/>
      <c r="G316" s="39"/>
      <c r="H316" s="39"/>
      <c r="I316" s="39"/>
    </row>
    <row r="317" spans="1:9" ht="16.5" customHeight="1" hidden="1">
      <c r="A317" s="110" t="s">
        <v>137</v>
      </c>
      <c r="B317" s="38"/>
      <c r="C317" s="39"/>
      <c r="D317" s="39"/>
      <c r="E317" s="39"/>
      <c r="F317" s="39"/>
      <c r="G317" s="39"/>
      <c r="H317" s="39"/>
      <c r="I317" s="39"/>
    </row>
    <row r="318" spans="1:9" ht="34.5" customHeight="1" hidden="1">
      <c r="A318" s="40"/>
      <c r="B318" s="41" t="s">
        <v>0</v>
      </c>
      <c r="C318" s="42" t="s">
        <v>44</v>
      </c>
      <c r="D318" s="42" t="s">
        <v>51</v>
      </c>
      <c r="E318" s="42" t="s">
        <v>349</v>
      </c>
      <c r="F318" s="42" t="s">
        <v>154</v>
      </c>
      <c r="G318" s="42" t="s">
        <v>350</v>
      </c>
      <c r="H318" s="42" t="s">
        <v>351</v>
      </c>
      <c r="I318" s="42" t="s">
        <v>352</v>
      </c>
    </row>
    <row r="319" spans="1:9" ht="9.75" customHeight="1" hidden="1">
      <c r="A319" s="43">
        <v>1</v>
      </c>
      <c r="B319" s="43">
        <v>2</v>
      </c>
      <c r="C319" s="43">
        <v>3</v>
      </c>
      <c r="D319" s="43">
        <v>4</v>
      </c>
      <c r="E319" s="43">
        <v>5</v>
      </c>
      <c r="F319" s="43"/>
      <c r="G319" s="43">
        <v>6</v>
      </c>
      <c r="H319" s="43">
        <v>7</v>
      </c>
      <c r="I319" s="43">
        <v>8</v>
      </c>
    </row>
    <row r="320" spans="1:9" ht="12" hidden="1">
      <c r="A320" s="43">
        <v>1</v>
      </c>
      <c r="B320" s="45" t="s">
        <v>104</v>
      </c>
      <c r="C320" s="75" t="s">
        <v>30</v>
      </c>
      <c r="D320" s="76">
        <v>105000</v>
      </c>
      <c r="E320" s="76">
        <v>112500</v>
      </c>
      <c r="F320" s="76"/>
      <c r="G320" s="76">
        <v>112500</v>
      </c>
      <c r="H320" s="79">
        <f>G320-E320</f>
        <v>0</v>
      </c>
      <c r="I320" s="111">
        <f>G320/E320*100</f>
        <v>100</v>
      </c>
    </row>
    <row r="321" spans="1:9" ht="12" hidden="1">
      <c r="A321" s="43">
        <v>2</v>
      </c>
      <c r="B321" s="45" t="s">
        <v>105</v>
      </c>
      <c r="C321" s="75" t="s">
        <v>31</v>
      </c>
      <c r="D321" s="76">
        <v>90000</v>
      </c>
      <c r="E321" s="76">
        <v>80750</v>
      </c>
      <c r="F321" s="76"/>
      <c r="G321" s="76">
        <v>80750</v>
      </c>
      <c r="H321" s="79">
        <f aca="true" t="shared" si="23" ref="H321:H328">G321-E321</f>
        <v>0</v>
      </c>
      <c r="I321" s="111">
        <f aca="true" t="shared" si="24" ref="I321:I329">G321/E321*100</f>
        <v>100</v>
      </c>
    </row>
    <row r="322" spans="1:9" ht="12" customHeight="1" hidden="1">
      <c r="A322" s="43">
        <v>3</v>
      </c>
      <c r="B322" s="89" t="s">
        <v>106</v>
      </c>
      <c r="C322" s="75" t="s">
        <v>29</v>
      </c>
      <c r="D322" s="76">
        <v>125000</v>
      </c>
      <c r="E322" s="76">
        <v>109250</v>
      </c>
      <c r="F322" s="76"/>
      <c r="G322" s="76">
        <v>109250</v>
      </c>
      <c r="H322" s="79">
        <f t="shared" si="23"/>
        <v>0</v>
      </c>
      <c r="I322" s="111">
        <f t="shared" si="24"/>
        <v>100</v>
      </c>
    </row>
    <row r="323" spans="1:9" ht="12" hidden="1">
      <c r="A323" s="43">
        <v>4</v>
      </c>
      <c r="B323" s="45" t="s">
        <v>107</v>
      </c>
      <c r="C323" s="75" t="s">
        <v>30</v>
      </c>
      <c r="D323" s="76">
        <v>125000</v>
      </c>
      <c r="E323" s="76">
        <v>114000</v>
      </c>
      <c r="F323" s="76"/>
      <c r="G323" s="76">
        <v>114000</v>
      </c>
      <c r="H323" s="79">
        <f t="shared" si="23"/>
        <v>0</v>
      </c>
      <c r="I323" s="111">
        <f t="shared" si="24"/>
        <v>100</v>
      </c>
    </row>
    <row r="324" spans="1:9" ht="12" hidden="1">
      <c r="A324" s="43">
        <v>5</v>
      </c>
      <c r="B324" s="45" t="s">
        <v>108</v>
      </c>
      <c r="C324" s="75" t="s">
        <v>31</v>
      </c>
      <c r="D324" s="76">
        <v>100000</v>
      </c>
      <c r="E324" s="76">
        <v>85500</v>
      </c>
      <c r="F324" s="76"/>
      <c r="G324" s="76">
        <v>85500</v>
      </c>
      <c r="H324" s="79">
        <f t="shared" si="23"/>
        <v>0</v>
      </c>
      <c r="I324" s="111">
        <f t="shared" si="24"/>
        <v>100</v>
      </c>
    </row>
    <row r="325" spans="1:9" ht="12" hidden="1">
      <c r="A325" s="43">
        <v>6</v>
      </c>
      <c r="B325" s="45" t="s">
        <v>109</v>
      </c>
      <c r="C325" s="75" t="s">
        <v>29</v>
      </c>
      <c r="D325" s="76">
        <v>130000</v>
      </c>
      <c r="E325" s="76">
        <v>150000</v>
      </c>
      <c r="F325" s="76"/>
      <c r="G325" s="76">
        <v>150000</v>
      </c>
      <c r="H325" s="79">
        <f t="shared" si="23"/>
        <v>0</v>
      </c>
      <c r="I325" s="111">
        <f t="shared" si="24"/>
        <v>100</v>
      </c>
    </row>
    <row r="326" spans="1:9" ht="12" hidden="1">
      <c r="A326" s="43">
        <v>7</v>
      </c>
      <c r="B326" s="45" t="s">
        <v>225</v>
      </c>
      <c r="C326" s="75"/>
      <c r="D326" s="76"/>
      <c r="E326" s="76">
        <v>75000</v>
      </c>
      <c r="F326" s="76"/>
      <c r="G326" s="76">
        <v>75000</v>
      </c>
      <c r="H326" s="79">
        <f t="shared" si="23"/>
        <v>0</v>
      </c>
      <c r="I326" s="111">
        <f t="shared" si="24"/>
        <v>100</v>
      </c>
    </row>
    <row r="327" spans="1:9" ht="12" hidden="1">
      <c r="A327" s="43">
        <v>8</v>
      </c>
      <c r="B327" s="45" t="s">
        <v>110</v>
      </c>
      <c r="C327" s="75" t="s">
        <v>32</v>
      </c>
      <c r="D327" s="76">
        <v>85000</v>
      </c>
      <c r="E327" s="76">
        <v>85000</v>
      </c>
      <c r="F327" s="76"/>
      <c r="G327" s="76">
        <v>85000</v>
      </c>
      <c r="H327" s="79">
        <f t="shared" si="23"/>
        <v>0</v>
      </c>
      <c r="I327" s="111">
        <f t="shared" si="24"/>
        <v>100</v>
      </c>
    </row>
    <row r="328" spans="1:9" ht="14.25" customHeight="1" hidden="1">
      <c r="A328" s="43">
        <v>9</v>
      </c>
      <c r="B328" s="89" t="s">
        <v>207</v>
      </c>
      <c r="C328" s="75" t="s">
        <v>30</v>
      </c>
      <c r="D328" s="76">
        <v>7500</v>
      </c>
      <c r="E328" s="76">
        <v>5000</v>
      </c>
      <c r="F328" s="76"/>
      <c r="G328" s="76">
        <v>5000</v>
      </c>
      <c r="H328" s="79">
        <f t="shared" si="23"/>
        <v>0</v>
      </c>
      <c r="I328" s="111">
        <f t="shared" si="24"/>
        <v>100</v>
      </c>
    </row>
    <row r="329" spans="1:9" ht="24" customHeight="1" hidden="1">
      <c r="A329" s="43"/>
      <c r="B329" s="57" t="s">
        <v>7</v>
      </c>
      <c r="C329" s="90"/>
      <c r="D329" s="46">
        <f>SUM(D320:D328)</f>
        <v>767500</v>
      </c>
      <c r="E329" s="46">
        <f>SUM(E320:E328)</f>
        <v>817000</v>
      </c>
      <c r="F329" s="46">
        <f>SUM(F320:F328)</f>
        <v>0</v>
      </c>
      <c r="G329" s="46">
        <f>SUM(G320:G328)</f>
        <v>817000</v>
      </c>
      <c r="H329" s="46">
        <f>SUM(H320:H328)</f>
        <v>0</v>
      </c>
      <c r="I329" s="111">
        <f t="shared" si="24"/>
        <v>100</v>
      </c>
    </row>
    <row r="330" spans="1:9" ht="15" customHeight="1" hidden="1">
      <c r="A330" s="112"/>
      <c r="B330" s="37"/>
      <c r="D330" s="113"/>
      <c r="E330" s="55"/>
      <c r="F330" s="114"/>
      <c r="G330" s="55"/>
      <c r="H330" s="55"/>
      <c r="I330" s="55"/>
    </row>
    <row r="331" spans="1:9" ht="12" customHeight="1" hidden="1">
      <c r="A331" s="107" t="s">
        <v>138</v>
      </c>
      <c r="B331" s="115"/>
      <c r="C331" s="116"/>
      <c r="D331" s="117"/>
      <c r="E331" s="114"/>
      <c r="F331" s="117"/>
      <c r="G331" s="55"/>
      <c r="H331" s="55"/>
      <c r="I331" s="55"/>
    </row>
    <row r="332" spans="1:9" ht="36" customHeight="1" hidden="1">
      <c r="A332" s="40"/>
      <c r="B332" s="41" t="s">
        <v>0</v>
      </c>
      <c r="C332" s="42" t="s">
        <v>44</v>
      </c>
      <c r="D332" s="42" t="s">
        <v>51</v>
      </c>
      <c r="E332" s="42" t="s">
        <v>349</v>
      </c>
      <c r="F332" s="42" t="s">
        <v>154</v>
      </c>
      <c r="G332" s="42" t="s">
        <v>350</v>
      </c>
      <c r="H332" s="42" t="s">
        <v>351</v>
      </c>
      <c r="I332" s="42" t="s">
        <v>352</v>
      </c>
    </row>
    <row r="333" spans="1:9" ht="9.75" customHeight="1" hidden="1">
      <c r="A333" s="43">
        <v>1</v>
      </c>
      <c r="B333" s="43">
        <v>2</v>
      </c>
      <c r="C333" s="43">
        <v>3</v>
      </c>
      <c r="D333" s="43">
        <v>4</v>
      </c>
      <c r="E333" s="43">
        <v>4</v>
      </c>
      <c r="F333" s="43"/>
      <c r="G333" s="43">
        <v>5</v>
      </c>
      <c r="H333" s="43">
        <v>6</v>
      </c>
      <c r="I333" s="43">
        <v>7</v>
      </c>
    </row>
    <row r="334" spans="1:9" ht="12" hidden="1">
      <c r="A334" s="56">
        <v>1</v>
      </c>
      <c r="B334" s="57" t="s">
        <v>49</v>
      </c>
      <c r="C334" s="46"/>
      <c r="D334" s="46">
        <f>SUM(D335:D345)</f>
        <v>121799.99999999996</v>
      </c>
      <c r="E334" s="46">
        <v>121800</v>
      </c>
      <c r="F334" s="46"/>
      <c r="G334" s="46">
        <v>121800</v>
      </c>
      <c r="H334" s="46">
        <f>G334-E334</f>
        <v>0</v>
      </c>
      <c r="I334" s="60">
        <f>G334/E334*100</f>
        <v>100</v>
      </c>
    </row>
    <row r="335" spans="1:9" ht="14.25" customHeight="1" hidden="1">
      <c r="A335" s="43"/>
      <c r="B335" s="45" t="s">
        <v>111</v>
      </c>
      <c r="C335" s="82" t="s">
        <v>26</v>
      </c>
      <c r="D335" s="58">
        <v>26091</v>
      </c>
      <c r="E335" s="58"/>
      <c r="F335" s="58"/>
      <c r="G335" s="58"/>
      <c r="H335" s="46"/>
      <c r="I335" s="60" t="e">
        <f aca="true" t="shared" si="25" ref="I335:I372">G335/E335*100</f>
        <v>#DIV/0!</v>
      </c>
    </row>
    <row r="336" spans="1:9" ht="12.75" customHeight="1" hidden="1">
      <c r="A336" s="43">
        <v>1</v>
      </c>
      <c r="B336" s="45" t="s">
        <v>112</v>
      </c>
      <c r="C336" s="82" t="s">
        <v>26</v>
      </c>
      <c r="D336" s="58">
        <v>21603</v>
      </c>
      <c r="E336" s="58"/>
      <c r="F336" s="58"/>
      <c r="G336" s="58"/>
      <c r="H336" s="46"/>
      <c r="I336" s="60" t="e">
        <f t="shared" si="25"/>
        <v>#DIV/0!</v>
      </c>
    </row>
    <row r="337" spans="1:9" ht="12.75" customHeight="1" hidden="1">
      <c r="A337" s="43">
        <v>2</v>
      </c>
      <c r="B337" s="45" t="s">
        <v>113</v>
      </c>
      <c r="C337" s="82" t="s">
        <v>26</v>
      </c>
      <c r="D337" s="58">
        <v>17116.2</v>
      </c>
      <c r="E337" s="58"/>
      <c r="F337" s="58"/>
      <c r="G337" s="58"/>
      <c r="H337" s="46"/>
      <c r="I337" s="60" t="e">
        <f t="shared" si="25"/>
        <v>#DIV/0!</v>
      </c>
    </row>
    <row r="338" spans="1:9" ht="12.75" customHeight="1" hidden="1">
      <c r="A338" s="43">
        <v>3</v>
      </c>
      <c r="B338" s="45" t="s">
        <v>114</v>
      </c>
      <c r="C338" s="82" t="s">
        <v>26</v>
      </c>
      <c r="D338" s="58">
        <v>8141.4</v>
      </c>
      <c r="E338" s="58"/>
      <c r="F338" s="58"/>
      <c r="G338" s="58"/>
      <c r="H338" s="46"/>
      <c r="I338" s="60" t="e">
        <f t="shared" si="25"/>
        <v>#DIV/0!</v>
      </c>
    </row>
    <row r="339" spans="1:9" ht="12.75" customHeight="1" hidden="1">
      <c r="A339" s="43">
        <v>4</v>
      </c>
      <c r="B339" s="45" t="s">
        <v>115</v>
      </c>
      <c r="C339" s="82"/>
      <c r="D339" s="58">
        <v>8141.4</v>
      </c>
      <c r="E339" s="58"/>
      <c r="F339" s="58"/>
      <c r="G339" s="58"/>
      <c r="H339" s="46"/>
      <c r="I339" s="60" t="e">
        <f t="shared" si="25"/>
        <v>#DIV/0!</v>
      </c>
    </row>
    <row r="340" spans="1:9" ht="12.75" customHeight="1" hidden="1">
      <c r="A340" s="43">
        <v>5</v>
      </c>
      <c r="B340" s="45" t="s">
        <v>116</v>
      </c>
      <c r="C340" s="82" t="s">
        <v>26</v>
      </c>
      <c r="D340" s="58">
        <v>8141.4</v>
      </c>
      <c r="E340" s="58"/>
      <c r="F340" s="58"/>
      <c r="G340" s="58"/>
      <c r="H340" s="46"/>
      <c r="I340" s="60" t="e">
        <f t="shared" si="25"/>
        <v>#DIV/0!</v>
      </c>
    </row>
    <row r="341" spans="1:9" ht="12.75" customHeight="1" hidden="1">
      <c r="A341" s="43">
        <v>6</v>
      </c>
      <c r="B341" s="45" t="s">
        <v>117</v>
      </c>
      <c r="C341" s="82"/>
      <c r="D341" s="58">
        <v>8141.4</v>
      </c>
      <c r="E341" s="58"/>
      <c r="F341" s="58"/>
      <c r="G341" s="58"/>
      <c r="H341" s="46"/>
      <c r="I341" s="60" t="e">
        <f t="shared" si="25"/>
        <v>#DIV/0!</v>
      </c>
    </row>
    <row r="342" spans="1:9" ht="12.75" customHeight="1" hidden="1">
      <c r="A342" s="43">
        <v>7</v>
      </c>
      <c r="B342" s="45" t="s">
        <v>118</v>
      </c>
      <c r="C342" s="82" t="s">
        <v>26</v>
      </c>
      <c r="D342" s="58">
        <v>8141.4</v>
      </c>
      <c r="E342" s="58"/>
      <c r="F342" s="58"/>
      <c r="G342" s="58"/>
      <c r="H342" s="46"/>
      <c r="I342" s="60" t="e">
        <f t="shared" si="25"/>
        <v>#DIV/0!</v>
      </c>
    </row>
    <row r="343" spans="1:9" ht="12.75" customHeight="1" hidden="1">
      <c r="A343" s="43">
        <v>8</v>
      </c>
      <c r="B343" s="45" t="s">
        <v>119</v>
      </c>
      <c r="C343" s="82" t="s">
        <v>26</v>
      </c>
      <c r="D343" s="58">
        <v>8141.4</v>
      </c>
      <c r="E343" s="58"/>
      <c r="F343" s="58"/>
      <c r="G343" s="58"/>
      <c r="H343" s="46"/>
      <c r="I343" s="60" t="e">
        <f t="shared" si="25"/>
        <v>#DIV/0!</v>
      </c>
    </row>
    <row r="344" spans="1:9" ht="15" customHeight="1" hidden="1">
      <c r="A344" s="43">
        <v>9</v>
      </c>
      <c r="B344" s="45" t="s">
        <v>120</v>
      </c>
      <c r="C344" s="82" t="s">
        <v>26</v>
      </c>
      <c r="D344" s="58">
        <v>4791.9</v>
      </c>
      <c r="E344" s="58"/>
      <c r="F344" s="58"/>
      <c r="G344" s="58"/>
      <c r="H344" s="46"/>
      <c r="I344" s="60" t="e">
        <f t="shared" si="25"/>
        <v>#DIV/0!</v>
      </c>
    </row>
    <row r="345" spans="1:9" ht="13.5" customHeight="1" hidden="1">
      <c r="A345" s="43">
        <v>10</v>
      </c>
      <c r="B345" s="45" t="s">
        <v>121</v>
      </c>
      <c r="C345" s="82"/>
      <c r="D345" s="58">
        <v>3349.5</v>
      </c>
      <c r="E345" s="58"/>
      <c r="F345" s="58"/>
      <c r="G345" s="58"/>
      <c r="H345" s="46"/>
      <c r="I345" s="60" t="e">
        <f t="shared" si="25"/>
        <v>#DIV/0!</v>
      </c>
    </row>
    <row r="346" spans="1:9" ht="26.25" customHeight="1" hidden="1">
      <c r="A346" s="56">
        <v>2</v>
      </c>
      <c r="B346" s="40" t="s">
        <v>139</v>
      </c>
      <c r="C346" s="118"/>
      <c r="D346" s="119">
        <f>SUM(D347:D371)</f>
        <v>362800</v>
      </c>
      <c r="E346" s="120">
        <f>E347+E348+E349+E350+E351+E352+E353+E354+E355</f>
        <v>411650</v>
      </c>
      <c r="F346" s="120">
        <f>F347+F348+F349+F350+F351+F352+F353+F354+F355</f>
        <v>0</v>
      </c>
      <c r="G346" s="120">
        <f>G347+G348+G349+G350+G351+G352+G353+G354+G355</f>
        <v>411650</v>
      </c>
      <c r="H346" s="120">
        <f>H347+H348+H349+H350+H351+H352+H353+H354+H355</f>
        <v>0</v>
      </c>
      <c r="I346" s="60">
        <f t="shared" si="25"/>
        <v>100</v>
      </c>
    </row>
    <row r="347" spans="1:9" ht="14.25" customHeight="1" hidden="1">
      <c r="A347" s="43">
        <v>1</v>
      </c>
      <c r="B347" s="45" t="s">
        <v>2</v>
      </c>
      <c r="C347" s="82" t="s">
        <v>31</v>
      </c>
      <c r="D347" s="76">
        <v>200000</v>
      </c>
      <c r="E347" s="59">
        <v>10000</v>
      </c>
      <c r="F347" s="76"/>
      <c r="G347" s="59">
        <v>10000</v>
      </c>
      <c r="H347" s="59">
        <f>G347-E347</f>
        <v>0</v>
      </c>
      <c r="I347" s="60">
        <f t="shared" si="25"/>
        <v>100</v>
      </c>
    </row>
    <row r="348" spans="1:9" ht="14.25" customHeight="1" hidden="1">
      <c r="A348" s="43">
        <v>2</v>
      </c>
      <c r="B348" s="45" t="s">
        <v>196</v>
      </c>
      <c r="C348" s="82"/>
      <c r="D348" s="76"/>
      <c r="E348" s="59">
        <v>200000</v>
      </c>
      <c r="F348" s="76"/>
      <c r="G348" s="59">
        <v>200000</v>
      </c>
      <c r="H348" s="59">
        <f aca="true" t="shared" si="26" ref="H348:H354">G348-E348</f>
        <v>0</v>
      </c>
      <c r="I348" s="60">
        <f t="shared" si="25"/>
        <v>100</v>
      </c>
    </row>
    <row r="349" spans="1:9" ht="14.25" customHeight="1" hidden="1">
      <c r="A349" s="43">
        <v>3</v>
      </c>
      <c r="B349" s="45" t="s">
        <v>200</v>
      </c>
      <c r="C349" s="82"/>
      <c r="D349" s="76"/>
      <c r="E349" s="59">
        <v>20000</v>
      </c>
      <c r="F349" s="76"/>
      <c r="G349" s="59">
        <v>20000</v>
      </c>
      <c r="H349" s="59">
        <f t="shared" si="26"/>
        <v>0</v>
      </c>
      <c r="I349" s="60">
        <f t="shared" si="25"/>
        <v>100</v>
      </c>
    </row>
    <row r="350" spans="1:9" ht="14.25" customHeight="1" hidden="1">
      <c r="A350" s="43">
        <v>4</v>
      </c>
      <c r="B350" s="45" t="s">
        <v>171</v>
      </c>
      <c r="C350" s="82" t="s">
        <v>28</v>
      </c>
      <c r="D350" s="76">
        <v>50000</v>
      </c>
      <c r="E350" s="59">
        <v>25000</v>
      </c>
      <c r="F350" s="76"/>
      <c r="G350" s="59">
        <v>25000</v>
      </c>
      <c r="H350" s="59">
        <f t="shared" si="26"/>
        <v>0</v>
      </c>
      <c r="I350" s="60">
        <f t="shared" si="25"/>
        <v>100</v>
      </c>
    </row>
    <row r="351" spans="1:9" ht="14.25" customHeight="1" hidden="1">
      <c r="A351" s="43">
        <v>5</v>
      </c>
      <c r="B351" s="45" t="s">
        <v>170</v>
      </c>
      <c r="C351" s="82" t="s">
        <v>31</v>
      </c>
      <c r="D351" s="76">
        <v>30000</v>
      </c>
      <c r="E351" s="59">
        <v>20000</v>
      </c>
      <c r="F351" s="76"/>
      <c r="G351" s="59">
        <v>20000</v>
      </c>
      <c r="H351" s="59">
        <f t="shared" si="26"/>
        <v>0</v>
      </c>
      <c r="I351" s="60">
        <f t="shared" si="25"/>
        <v>100</v>
      </c>
    </row>
    <row r="352" spans="1:9" ht="14.25" customHeight="1" hidden="1">
      <c r="A352" s="43">
        <v>6</v>
      </c>
      <c r="B352" s="45" t="s">
        <v>210</v>
      </c>
      <c r="C352" s="82"/>
      <c r="D352" s="76"/>
      <c r="E352" s="59">
        <v>10000</v>
      </c>
      <c r="F352" s="76"/>
      <c r="G352" s="59">
        <v>10000</v>
      </c>
      <c r="H352" s="59">
        <f t="shared" si="26"/>
        <v>0</v>
      </c>
      <c r="I352" s="60">
        <f t="shared" si="25"/>
        <v>100</v>
      </c>
    </row>
    <row r="353" spans="1:9" ht="14.25" customHeight="1" hidden="1">
      <c r="A353" s="43">
        <v>7</v>
      </c>
      <c r="B353" s="45" t="s">
        <v>254</v>
      </c>
      <c r="C353" s="82"/>
      <c r="D353" s="76"/>
      <c r="E353" s="59">
        <v>1450</v>
      </c>
      <c r="F353" s="76"/>
      <c r="G353" s="59">
        <v>1450</v>
      </c>
      <c r="H353" s="59">
        <f t="shared" si="26"/>
        <v>0</v>
      </c>
      <c r="I353" s="60">
        <f t="shared" si="25"/>
        <v>100</v>
      </c>
    </row>
    <row r="354" spans="1:9" ht="14.25" customHeight="1" hidden="1">
      <c r="A354" s="43">
        <v>8</v>
      </c>
      <c r="B354" s="45" t="s">
        <v>255</v>
      </c>
      <c r="C354" s="82"/>
      <c r="D354" s="76"/>
      <c r="E354" s="59">
        <v>8000</v>
      </c>
      <c r="F354" s="76"/>
      <c r="G354" s="59">
        <v>8000</v>
      </c>
      <c r="H354" s="59">
        <f t="shared" si="26"/>
        <v>0</v>
      </c>
      <c r="I354" s="60">
        <f t="shared" si="25"/>
        <v>100</v>
      </c>
    </row>
    <row r="355" spans="1:9" ht="14.25" customHeight="1" hidden="1">
      <c r="A355" s="43"/>
      <c r="B355" s="57" t="s">
        <v>236</v>
      </c>
      <c r="C355" s="82"/>
      <c r="D355" s="76"/>
      <c r="E355" s="46">
        <f>SUM(E356:E371)</f>
        <v>117200</v>
      </c>
      <c r="F355" s="46">
        <f>SUM(F356:F371)</f>
        <v>0</v>
      </c>
      <c r="G355" s="46">
        <f>SUM(G356:G371)</f>
        <v>117200</v>
      </c>
      <c r="H355" s="46">
        <f>SUM(H356:H371)</f>
        <v>0</v>
      </c>
      <c r="I355" s="60">
        <f t="shared" si="25"/>
        <v>100</v>
      </c>
    </row>
    <row r="356" spans="1:9" ht="14.25" customHeight="1" hidden="1">
      <c r="A356" s="43">
        <v>9</v>
      </c>
      <c r="B356" s="45" t="s">
        <v>144</v>
      </c>
      <c r="C356" s="82" t="s">
        <v>28</v>
      </c>
      <c r="D356" s="76">
        <v>23000</v>
      </c>
      <c r="E356" s="58">
        <v>19000</v>
      </c>
      <c r="F356" s="76"/>
      <c r="G356" s="58">
        <v>19000</v>
      </c>
      <c r="H356" s="58">
        <f>G356-E356</f>
        <v>0</v>
      </c>
      <c r="I356" s="60">
        <f t="shared" si="25"/>
        <v>100</v>
      </c>
    </row>
    <row r="357" spans="1:9" ht="12" hidden="1">
      <c r="A357" s="43">
        <v>10</v>
      </c>
      <c r="B357" s="45" t="s">
        <v>3</v>
      </c>
      <c r="C357" s="82" t="s">
        <v>28</v>
      </c>
      <c r="D357" s="76">
        <v>10000</v>
      </c>
      <c r="E357" s="58">
        <v>17500</v>
      </c>
      <c r="F357" s="76"/>
      <c r="G357" s="58">
        <v>17500</v>
      </c>
      <c r="H357" s="58">
        <f aca="true" t="shared" si="27" ref="H357:H371">G357-E357</f>
        <v>0</v>
      </c>
      <c r="I357" s="60">
        <f t="shared" si="25"/>
        <v>100</v>
      </c>
    </row>
    <row r="358" spans="1:9" ht="12" hidden="1">
      <c r="A358" s="43">
        <v>11</v>
      </c>
      <c r="B358" s="45" t="s">
        <v>4</v>
      </c>
      <c r="C358" s="82" t="s">
        <v>28</v>
      </c>
      <c r="D358" s="76">
        <v>10000</v>
      </c>
      <c r="E358" s="58">
        <v>12500</v>
      </c>
      <c r="F358" s="76"/>
      <c r="G358" s="58">
        <v>12500</v>
      </c>
      <c r="H358" s="58">
        <f t="shared" si="27"/>
        <v>0</v>
      </c>
      <c r="I358" s="60">
        <f t="shared" si="25"/>
        <v>100</v>
      </c>
    </row>
    <row r="359" spans="1:9" ht="13.5" customHeight="1" hidden="1">
      <c r="A359" s="43">
        <v>12</v>
      </c>
      <c r="B359" s="45" t="s">
        <v>1</v>
      </c>
      <c r="C359" s="82" t="s">
        <v>28</v>
      </c>
      <c r="D359" s="76">
        <v>10000</v>
      </c>
      <c r="E359" s="58">
        <v>17500</v>
      </c>
      <c r="F359" s="76"/>
      <c r="G359" s="58">
        <v>17500</v>
      </c>
      <c r="H359" s="58">
        <f t="shared" si="27"/>
        <v>0</v>
      </c>
      <c r="I359" s="60">
        <f t="shared" si="25"/>
        <v>100</v>
      </c>
    </row>
    <row r="360" spans="1:9" ht="13.5" customHeight="1" hidden="1">
      <c r="A360" s="43">
        <v>13</v>
      </c>
      <c r="B360" s="45" t="s">
        <v>5</v>
      </c>
      <c r="C360" s="82" t="s">
        <v>28</v>
      </c>
      <c r="D360" s="76">
        <v>10000</v>
      </c>
      <c r="E360" s="58">
        <v>9500</v>
      </c>
      <c r="F360" s="76"/>
      <c r="G360" s="58">
        <v>9500</v>
      </c>
      <c r="H360" s="58">
        <f t="shared" si="27"/>
        <v>0</v>
      </c>
      <c r="I360" s="60">
        <f t="shared" si="25"/>
        <v>100</v>
      </c>
    </row>
    <row r="361" spans="1:9" ht="13.5" customHeight="1" hidden="1">
      <c r="A361" s="43">
        <v>14</v>
      </c>
      <c r="B361" s="45" t="s">
        <v>158</v>
      </c>
      <c r="C361" s="82"/>
      <c r="D361" s="76"/>
      <c r="E361" s="58">
        <v>9500</v>
      </c>
      <c r="F361" s="76"/>
      <c r="G361" s="58">
        <v>9500</v>
      </c>
      <c r="H361" s="58">
        <f t="shared" si="27"/>
        <v>0</v>
      </c>
      <c r="I361" s="60">
        <f t="shared" si="25"/>
        <v>100</v>
      </c>
    </row>
    <row r="362" spans="1:9" ht="12" hidden="1">
      <c r="A362" s="43">
        <v>15</v>
      </c>
      <c r="B362" s="45" t="s">
        <v>11</v>
      </c>
      <c r="C362" s="82" t="s">
        <v>28</v>
      </c>
      <c r="D362" s="76">
        <v>3000</v>
      </c>
      <c r="E362" s="58">
        <v>2850</v>
      </c>
      <c r="F362" s="76"/>
      <c r="G362" s="58">
        <v>2850</v>
      </c>
      <c r="H362" s="58">
        <f t="shared" si="27"/>
        <v>0</v>
      </c>
      <c r="I362" s="60">
        <f t="shared" si="25"/>
        <v>100</v>
      </c>
    </row>
    <row r="363" spans="1:9" ht="12" hidden="1">
      <c r="A363" s="43">
        <v>16</v>
      </c>
      <c r="B363" s="45" t="s">
        <v>13</v>
      </c>
      <c r="C363" s="82" t="s">
        <v>28</v>
      </c>
      <c r="D363" s="76">
        <v>3000</v>
      </c>
      <c r="E363" s="58">
        <v>2850</v>
      </c>
      <c r="F363" s="76"/>
      <c r="G363" s="58">
        <v>2850</v>
      </c>
      <c r="H363" s="58">
        <f t="shared" si="27"/>
        <v>0</v>
      </c>
      <c r="I363" s="60">
        <f t="shared" si="25"/>
        <v>100</v>
      </c>
    </row>
    <row r="364" spans="1:9" ht="12" hidden="1">
      <c r="A364" s="43">
        <v>17</v>
      </c>
      <c r="B364" s="45" t="s">
        <v>12</v>
      </c>
      <c r="C364" s="82" t="s">
        <v>28</v>
      </c>
      <c r="D364" s="76">
        <v>3000</v>
      </c>
      <c r="E364" s="58">
        <v>2850</v>
      </c>
      <c r="F364" s="76"/>
      <c r="G364" s="58">
        <v>2850</v>
      </c>
      <c r="H364" s="58">
        <f t="shared" si="27"/>
        <v>0</v>
      </c>
      <c r="I364" s="60">
        <f t="shared" si="25"/>
        <v>100</v>
      </c>
    </row>
    <row r="365" spans="1:9" ht="12" hidden="1">
      <c r="A365" s="43">
        <v>18</v>
      </c>
      <c r="B365" s="45" t="s">
        <v>22</v>
      </c>
      <c r="C365" s="82" t="s">
        <v>28</v>
      </c>
      <c r="D365" s="76">
        <v>3000</v>
      </c>
      <c r="E365" s="58">
        <v>2850</v>
      </c>
      <c r="F365" s="76"/>
      <c r="G365" s="58">
        <v>2850</v>
      </c>
      <c r="H365" s="58">
        <f t="shared" si="27"/>
        <v>0</v>
      </c>
      <c r="I365" s="60">
        <f t="shared" si="25"/>
        <v>100</v>
      </c>
    </row>
    <row r="366" spans="1:9" ht="12" hidden="1">
      <c r="A366" s="43">
        <v>19</v>
      </c>
      <c r="B366" s="45" t="s">
        <v>6</v>
      </c>
      <c r="C366" s="82" t="s">
        <v>28</v>
      </c>
      <c r="D366" s="76">
        <v>1500</v>
      </c>
      <c r="E366" s="58">
        <v>9500</v>
      </c>
      <c r="F366" s="76"/>
      <c r="G366" s="58">
        <v>9500</v>
      </c>
      <c r="H366" s="58">
        <f t="shared" si="27"/>
        <v>0</v>
      </c>
      <c r="I366" s="60">
        <f t="shared" si="25"/>
        <v>100</v>
      </c>
    </row>
    <row r="367" spans="1:9" ht="12" hidden="1">
      <c r="A367" s="43">
        <v>20</v>
      </c>
      <c r="B367" s="45" t="s">
        <v>48</v>
      </c>
      <c r="C367" s="82" t="s">
        <v>31</v>
      </c>
      <c r="D367" s="76">
        <v>1800</v>
      </c>
      <c r="E367" s="58">
        <v>5000</v>
      </c>
      <c r="F367" s="76"/>
      <c r="G367" s="58">
        <v>5000</v>
      </c>
      <c r="H367" s="58">
        <f t="shared" si="27"/>
        <v>0</v>
      </c>
      <c r="I367" s="60">
        <f t="shared" si="25"/>
        <v>100</v>
      </c>
    </row>
    <row r="368" spans="1:9" ht="12" hidden="1">
      <c r="A368" s="43">
        <v>21</v>
      </c>
      <c r="B368" s="45" t="s">
        <v>192</v>
      </c>
      <c r="C368" s="82"/>
      <c r="D368" s="76"/>
      <c r="E368" s="58">
        <v>1450</v>
      </c>
      <c r="F368" s="76"/>
      <c r="G368" s="58">
        <v>1450</v>
      </c>
      <c r="H368" s="58">
        <f t="shared" si="27"/>
        <v>0</v>
      </c>
      <c r="I368" s="60">
        <f t="shared" si="25"/>
        <v>100</v>
      </c>
    </row>
    <row r="369" spans="1:9" ht="12" hidden="1">
      <c r="A369" s="43">
        <v>22</v>
      </c>
      <c r="B369" s="45" t="s">
        <v>24</v>
      </c>
      <c r="C369" s="82" t="s">
        <v>28</v>
      </c>
      <c r="D369" s="76">
        <v>1500</v>
      </c>
      <c r="E369" s="58">
        <v>1450</v>
      </c>
      <c r="F369" s="76"/>
      <c r="G369" s="58">
        <v>1450</v>
      </c>
      <c r="H369" s="58">
        <f t="shared" si="27"/>
        <v>0</v>
      </c>
      <c r="I369" s="60">
        <f t="shared" si="25"/>
        <v>100</v>
      </c>
    </row>
    <row r="370" spans="1:9" ht="12" hidden="1">
      <c r="A370" s="43">
        <v>23</v>
      </c>
      <c r="B370" s="45" t="s">
        <v>14</v>
      </c>
      <c r="C370" s="82" t="s">
        <v>28</v>
      </c>
      <c r="D370" s="76">
        <v>1500</v>
      </c>
      <c r="E370" s="58">
        <v>1450</v>
      </c>
      <c r="F370" s="76"/>
      <c r="G370" s="58">
        <v>1450</v>
      </c>
      <c r="H370" s="58">
        <f t="shared" si="27"/>
        <v>0</v>
      </c>
      <c r="I370" s="60">
        <f t="shared" si="25"/>
        <v>100</v>
      </c>
    </row>
    <row r="371" spans="1:9" ht="12" hidden="1">
      <c r="A371" s="43">
        <v>24</v>
      </c>
      <c r="B371" s="45" t="s">
        <v>213</v>
      </c>
      <c r="C371" s="82" t="s">
        <v>140</v>
      </c>
      <c r="D371" s="76">
        <v>1500</v>
      </c>
      <c r="E371" s="58">
        <v>1450</v>
      </c>
      <c r="F371" s="76"/>
      <c r="G371" s="58">
        <v>1450</v>
      </c>
      <c r="H371" s="58">
        <f t="shared" si="27"/>
        <v>0</v>
      </c>
      <c r="I371" s="60">
        <f t="shared" si="25"/>
        <v>100</v>
      </c>
    </row>
    <row r="372" spans="1:9" ht="12.75" customHeight="1" hidden="1">
      <c r="A372" s="43"/>
      <c r="B372" s="57" t="s">
        <v>8</v>
      </c>
      <c r="C372" s="118"/>
      <c r="D372" s="46">
        <f>D346+D334</f>
        <v>484599.99999999994</v>
      </c>
      <c r="E372" s="46">
        <f>E346+E334</f>
        <v>533450</v>
      </c>
      <c r="F372" s="46">
        <f>F346+F334</f>
        <v>0</v>
      </c>
      <c r="G372" s="46">
        <f>G346+G334</f>
        <v>533450</v>
      </c>
      <c r="H372" s="46">
        <f>H346+H334</f>
        <v>0</v>
      </c>
      <c r="I372" s="60">
        <f t="shared" si="25"/>
        <v>100</v>
      </c>
    </row>
    <row r="373" spans="1:9" ht="15.75" customHeight="1" hidden="1">
      <c r="A373" s="121"/>
      <c r="B373" s="104" t="s">
        <v>163</v>
      </c>
      <c r="C373" s="104"/>
      <c r="D373" s="55"/>
      <c r="E373" s="55"/>
      <c r="F373" s="55"/>
      <c r="G373" s="55"/>
      <c r="H373" s="55"/>
      <c r="I373" s="55"/>
    </row>
    <row r="374" spans="1:9" ht="34.5" customHeight="1" hidden="1">
      <c r="A374" s="40"/>
      <c r="B374" s="41" t="s">
        <v>0</v>
      </c>
      <c r="C374" s="42" t="s">
        <v>44</v>
      </c>
      <c r="D374" s="42" t="s">
        <v>51</v>
      </c>
      <c r="E374" s="42" t="s">
        <v>234</v>
      </c>
      <c r="F374" s="42" t="s">
        <v>154</v>
      </c>
      <c r="G374" s="42" t="s">
        <v>265</v>
      </c>
      <c r="H374" s="42" t="s">
        <v>267</v>
      </c>
      <c r="I374" s="42" t="s">
        <v>266</v>
      </c>
    </row>
    <row r="375" spans="1:9" ht="12" hidden="1">
      <c r="A375" s="43">
        <v>1</v>
      </c>
      <c r="B375" s="43">
        <v>2</v>
      </c>
      <c r="C375" s="43">
        <v>3</v>
      </c>
      <c r="D375" s="43">
        <v>4</v>
      </c>
      <c r="E375" s="43">
        <v>4</v>
      </c>
      <c r="F375" s="43"/>
      <c r="G375" s="43">
        <v>5</v>
      </c>
      <c r="H375" s="43">
        <v>6</v>
      </c>
      <c r="I375" s="43">
        <v>7</v>
      </c>
    </row>
    <row r="376" spans="1:9" ht="12" hidden="1">
      <c r="A376" s="64">
        <v>1</v>
      </c>
      <c r="B376" s="45" t="s">
        <v>167</v>
      </c>
      <c r="C376" s="118"/>
      <c r="D376" s="46"/>
      <c r="E376" s="58">
        <v>139500</v>
      </c>
      <c r="F376" s="46"/>
      <c r="G376" s="58">
        <v>57108</v>
      </c>
      <c r="H376" s="58">
        <v>146000</v>
      </c>
      <c r="I376" s="60">
        <f>H376/E376*100</f>
        <v>104.65949820788532</v>
      </c>
    </row>
    <row r="377" spans="1:9" ht="12" hidden="1">
      <c r="A377" s="43">
        <v>2</v>
      </c>
      <c r="B377" s="45" t="s">
        <v>164</v>
      </c>
      <c r="C377" s="118"/>
      <c r="D377" s="46"/>
      <c r="E377" s="58">
        <v>29000</v>
      </c>
      <c r="F377" s="46"/>
      <c r="G377" s="58">
        <v>13344</v>
      </c>
      <c r="H377" s="58">
        <v>30500</v>
      </c>
      <c r="I377" s="60">
        <f aca="true" t="shared" si="28" ref="I377:I382">H377/E377*100</f>
        <v>105.17241379310344</v>
      </c>
    </row>
    <row r="378" spans="1:9" ht="12" hidden="1">
      <c r="A378" s="43">
        <v>3</v>
      </c>
      <c r="B378" s="45" t="s">
        <v>165</v>
      </c>
      <c r="C378" s="118"/>
      <c r="D378" s="46"/>
      <c r="E378" s="58">
        <v>7700</v>
      </c>
      <c r="F378" s="46"/>
      <c r="G378" s="58">
        <v>5100</v>
      </c>
      <c r="H378" s="58">
        <v>8800</v>
      </c>
      <c r="I378" s="60">
        <f t="shared" si="28"/>
        <v>114.28571428571428</v>
      </c>
    </row>
    <row r="379" spans="1:9" ht="12" hidden="1">
      <c r="A379" s="43">
        <v>4</v>
      </c>
      <c r="B379" s="45" t="s">
        <v>169</v>
      </c>
      <c r="C379" s="118"/>
      <c r="D379" s="46"/>
      <c r="E379" s="58">
        <v>5200</v>
      </c>
      <c r="F379" s="46"/>
      <c r="G379" s="58">
        <v>0</v>
      </c>
      <c r="H379" s="58">
        <v>11000</v>
      </c>
      <c r="I379" s="60">
        <f t="shared" si="28"/>
        <v>211.53846153846155</v>
      </c>
    </row>
    <row r="380" spans="1:9" ht="12" hidden="1">
      <c r="A380" s="43">
        <v>5</v>
      </c>
      <c r="B380" s="45" t="s">
        <v>221</v>
      </c>
      <c r="C380" s="118"/>
      <c r="D380" s="46"/>
      <c r="E380" s="58">
        <v>6700</v>
      </c>
      <c r="F380" s="46"/>
      <c r="G380" s="58">
        <v>6600</v>
      </c>
      <c r="H380" s="58">
        <v>6700</v>
      </c>
      <c r="I380" s="60">
        <f t="shared" si="28"/>
        <v>100</v>
      </c>
    </row>
    <row r="381" spans="1:9" ht="12" hidden="1">
      <c r="A381" s="43">
        <v>6</v>
      </c>
      <c r="B381" s="45" t="s">
        <v>168</v>
      </c>
      <c r="C381" s="118"/>
      <c r="D381" s="46"/>
      <c r="E381" s="58">
        <v>15000</v>
      </c>
      <c r="F381" s="46"/>
      <c r="G381" s="58">
        <v>16580</v>
      </c>
      <c r="H381" s="58">
        <v>25000</v>
      </c>
      <c r="I381" s="60">
        <f t="shared" si="28"/>
        <v>166.66666666666669</v>
      </c>
    </row>
    <row r="382" spans="1:9" ht="12" hidden="1">
      <c r="A382" s="43"/>
      <c r="B382" s="108" t="s">
        <v>166</v>
      </c>
      <c r="C382" s="122"/>
      <c r="D382" s="122"/>
      <c r="E382" s="123">
        <f>SUM(E376:E381)</f>
        <v>203100</v>
      </c>
      <c r="F382" s="123">
        <f>SUM(F376:F381)</f>
        <v>0</v>
      </c>
      <c r="G382" s="123">
        <f>SUM(G376:G381)</f>
        <v>98732</v>
      </c>
      <c r="H382" s="123">
        <f>SUM(H376:H381)</f>
        <v>228000</v>
      </c>
      <c r="I382" s="48">
        <f t="shared" si="28"/>
        <v>112.2599704579025</v>
      </c>
    </row>
    <row r="383" spans="1:9" ht="12" hidden="1">
      <c r="A383" s="124"/>
      <c r="B383" s="109" t="s">
        <v>173</v>
      </c>
      <c r="C383" s="43"/>
      <c r="D383" s="43"/>
      <c r="E383" s="124">
        <v>67</v>
      </c>
      <c r="F383" s="124"/>
      <c r="G383" s="124">
        <v>62</v>
      </c>
      <c r="H383" s="124">
        <v>67</v>
      </c>
      <c r="I383" s="124"/>
    </row>
    <row r="384" spans="1:9" ht="12" hidden="1">
      <c r="A384" s="39"/>
      <c r="B384" s="125"/>
      <c r="C384" s="112"/>
      <c r="D384" s="112"/>
      <c r="E384" s="39"/>
      <c r="F384" s="39"/>
      <c r="G384" s="39"/>
      <c r="H384" s="39"/>
      <c r="I384" s="39"/>
    </row>
    <row r="385" spans="1:9" ht="12">
      <c r="A385" s="153" t="s">
        <v>274</v>
      </c>
      <c r="B385" s="153"/>
      <c r="C385" s="153"/>
      <c r="D385" s="153"/>
      <c r="E385" s="153"/>
      <c r="F385" s="153"/>
      <c r="G385" s="153"/>
      <c r="H385" s="153"/>
      <c r="I385" s="153"/>
    </row>
    <row r="386" spans="1:9" ht="36.75" customHeight="1">
      <c r="A386" s="143" t="s">
        <v>353</v>
      </c>
      <c r="B386" s="143"/>
      <c r="C386" s="143"/>
      <c r="D386" s="143"/>
      <c r="E386" s="143"/>
      <c r="F386" s="143"/>
      <c r="G386" s="143"/>
      <c r="H386" s="143"/>
      <c r="I386" s="143"/>
    </row>
    <row r="387" spans="1:9" ht="20.25" customHeight="1">
      <c r="A387" s="150" t="s">
        <v>275</v>
      </c>
      <c r="B387" s="150"/>
      <c r="C387" s="150"/>
      <c r="D387" s="150"/>
      <c r="E387" s="150"/>
      <c r="F387" s="150"/>
      <c r="G387" s="150"/>
      <c r="H387" s="150"/>
      <c r="I387" s="150"/>
    </row>
    <row r="388" spans="1:9" ht="36.75" customHeight="1">
      <c r="A388" s="143" t="s">
        <v>378</v>
      </c>
      <c r="B388" s="143"/>
      <c r="C388" s="143"/>
      <c r="D388" s="143"/>
      <c r="E388" s="143"/>
      <c r="F388" s="143"/>
      <c r="G388" s="143"/>
      <c r="H388" s="143"/>
      <c r="I388" s="143"/>
    </row>
    <row r="389" spans="1:9" ht="21" customHeight="1" hidden="1">
      <c r="A389" s="130"/>
      <c r="B389" s="130"/>
      <c r="C389" s="130"/>
      <c r="D389" s="130"/>
      <c r="E389" s="130"/>
      <c r="F389" s="130"/>
      <c r="G389" s="130"/>
      <c r="H389" s="130"/>
      <c r="I389" s="130"/>
    </row>
    <row r="390" spans="1:9" ht="12">
      <c r="A390" s="30" t="s">
        <v>203</v>
      </c>
      <c r="C390" s="126"/>
      <c r="D390" s="126"/>
      <c r="E390" s="126"/>
      <c r="F390" s="126"/>
      <c r="G390" s="126"/>
      <c r="H390" s="112"/>
      <c r="I390" s="112"/>
    </row>
    <row r="391" spans="1:9" ht="12">
      <c r="A391" s="30" t="s">
        <v>204</v>
      </c>
      <c r="C391" s="126"/>
      <c r="D391" s="126"/>
      <c r="E391" s="126"/>
      <c r="F391" s="126"/>
      <c r="G391" s="126"/>
      <c r="H391" s="112"/>
      <c r="I391" s="112"/>
    </row>
    <row r="392" spans="1:9" ht="12">
      <c r="A392" s="30" t="s">
        <v>205</v>
      </c>
      <c r="C392" s="126"/>
      <c r="D392" s="126"/>
      <c r="E392" s="126"/>
      <c r="F392" s="126"/>
      <c r="G392" s="126"/>
      <c r="H392" s="112"/>
      <c r="I392" s="112"/>
    </row>
    <row r="393" spans="1:9" ht="12">
      <c r="A393" s="30" t="s">
        <v>206</v>
      </c>
      <c r="C393" s="126"/>
      <c r="D393" s="126"/>
      <c r="E393" s="126"/>
      <c r="F393" s="126"/>
      <c r="G393" s="126"/>
      <c r="H393" s="148" t="s">
        <v>277</v>
      </c>
      <c r="I393" s="148"/>
    </row>
    <row r="394" spans="1:9" ht="12">
      <c r="A394" s="30" t="s">
        <v>276</v>
      </c>
      <c r="C394" s="126"/>
      <c r="D394" s="126"/>
      <c r="E394" s="126"/>
      <c r="F394" s="126"/>
      <c r="G394" s="126"/>
      <c r="H394" s="112"/>
      <c r="I394" s="112"/>
    </row>
    <row r="395" spans="1:9" ht="12">
      <c r="A395" s="30" t="s">
        <v>380</v>
      </c>
      <c r="C395" s="126"/>
      <c r="D395" s="126"/>
      <c r="E395" s="126"/>
      <c r="F395" s="126"/>
      <c r="G395" s="126"/>
      <c r="H395" s="148" t="s">
        <v>345</v>
      </c>
      <c r="I395" s="148"/>
    </row>
    <row r="396" spans="1:9" ht="12">
      <c r="A396" s="30" t="s">
        <v>381</v>
      </c>
      <c r="C396" s="126"/>
      <c r="D396" s="126"/>
      <c r="E396" s="126"/>
      <c r="F396" s="126"/>
      <c r="G396" s="126"/>
      <c r="H396" s="112"/>
      <c r="I396" s="112"/>
    </row>
  </sheetData>
  <sheetProtection/>
  <mergeCells count="21">
    <mergeCell ref="H7:I7"/>
    <mergeCell ref="A287:I287"/>
    <mergeCell ref="A8:I8"/>
    <mergeCell ref="A13:I13"/>
    <mergeCell ref="H395:I395"/>
    <mergeCell ref="H393:I393"/>
    <mergeCell ref="A26:C26"/>
    <mergeCell ref="A386:I386"/>
    <mergeCell ref="A387:I387"/>
    <mergeCell ref="H1:I1"/>
    <mergeCell ref="A24:I24"/>
    <mergeCell ref="A2:I6"/>
    <mergeCell ref="A11:I11"/>
    <mergeCell ref="A23:I23"/>
    <mergeCell ref="A9:I9"/>
    <mergeCell ref="A388:I388"/>
    <mergeCell ref="A14:F14"/>
    <mergeCell ref="A289:I289"/>
    <mergeCell ref="A12:I12"/>
    <mergeCell ref="A288:I288"/>
    <mergeCell ref="A385:I385"/>
  </mergeCells>
  <printOptions horizontalCentered="1" verticalCentered="1"/>
  <pageMargins left="0.3937007874015748" right="0.3937007874015748" top="0.37" bottom="0.6692913385826772" header="0" footer="0"/>
  <pageSetup horizontalDpi="300" verticalDpi="300" orientation="landscape" paperSize="9" r:id="rId1"/>
  <headerFooter alignWithMargins="0"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4">
      <selection activeCell="F16" sqref="F16"/>
    </sheetView>
  </sheetViews>
  <sheetFormatPr defaultColWidth="9.140625" defaultRowHeight="12.75"/>
  <cols>
    <col min="2" max="2" width="45.7109375" style="0" customWidth="1"/>
    <col min="3" max="3" width="3.57421875" style="4" customWidth="1"/>
    <col min="4" max="4" width="13.57421875" style="4" customWidth="1"/>
    <col min="5" max="5" width="13.7109375" style="4" customWidth="1"/>
    <col min="6" max="6" width="14.28125" style="0" customWidth="1"/>
    <col min="7" max="7" width="13.7109375" style="0" customWidth="1"/>
    <col min="8" max="10" width="4.7109375" style="0" customWidth="1"/>
  </cols>
  <sheetData>
    <row r="1" spans="1:10" ht="18" customHeight="1">
      <c r="A1" s="17"/>
      <c r="B1" s="13"/>
      <c r="C1" s="8"/>
      <c r="D1" s="14"/>
      <c r="E1" s="14"/>
      <c r="F1" s="14"/>
      <c r="G1" s="14"/>
      <c r="H1" s="15"/>
      <c r="I1" s="16"/>
      <c r="J1" s="1"/>
    </row>
    <row r="2" spans="1:10" ht="12.75">
      <c r="A2" s="12"/>
      <c r="B2" s="1"/>
      <c r="C2" s="8"/>
      <c r="D2" s="2"/>
      <c r="E2" s="2"/>
      <c r="F2" s="18"/>
      <c r="G2" s="2"/>
      <c r="H2" s="15"/>
      <c r="I2" s="16"/>
      <c r="J2" s="1"/>
    </row>
    <row r="3" spans="1:10" ht="18" customHeight="1">
      <c r="A3" s="17"/>
      <c r="B3" s="13"/>
      <c r="C3" s="8"/>
      <c r="D3" s="14"/>
      <c r="E3" s="14"/>
      <c r="F3" s="14"/>
      <c r="G3" s="14"/>
      <c r="H3" s="15"/>
      <c r="I3" s="16"/>
      <c r="J3" s="1"/>
    </row>
    <row r="4" spans="1:10" ht="12.75">
      <c r="A4" s="12"/>
      <c r="B4" s="1"/>
      <c r="C4" s="8"/>
      <c r="D4" s="2"/>
      <c r="E4" s="19"/>
      <c r="F4" s="18"/>
      <c r="G4" s="2"/>
      <c r="H4" s="15"/>
      <c r="I4" s="16"/>
      <c r="J4" s="1"/>
    </row>
    <row r="5" spans="1:10" ht="12.75">
      <c r="A5" s="12"/>
      <c r="B5" s="1"/>
      <c r="C5" s="8"/>
      <c r="D5" s="2"/>
      <c r="E5" s="1"/>
      <c r="F5" s="18"/>
      <c r="G5" s="2"/>
      <c r="H5" s="15"/>
      <c r="I5" s="16"/>
      <c r="J5" s="1"/>
    </row>
    <row r="6" spans="1:10" ht="12.75">
      <c r="A6" s="12"/>
      <c r="B6" s="1"/>
      <c r="C6" s="8"/>
      <c r="D6" s="2"/>
      <c r="E6" s="1"/>
      <c r="F6" s="18"/>
      <c r="G6" s="2"/>
      <c r="H6" s="15"/>
      <c r="I6" s="16"/>
      <c r="J6" s="1"/>
    </row>
    <row r="7" spans="1:10" ht="12.75">
      <c r="A7" s="12"/>
      <c r="B7" s="1"/>
      <c r="C7" s="8"/>
      <c r="D7" s="2"/>
      <c r="E7" s="2"/>
      <c r="F7" s="18"/>
      <c r="G7" s="2"/>
      <c r="H7" s="15"/>
      <c r="I7" s="16"/>
      <c r="J7" s="1"/>
    </row>
    <row r="8" spans="1:10" ht="18" customHeight="1">
      <c r="A8" s="17"/>
      <c r="B8" s="13"/>
      <c r="C8" s="8"/>
      <c r="D8" s="2"/>
      <c r="E8" s="2"/>
      <c r="F8" s="18"/>
      <c r="G8" s="2"/>
      <c r="H8" s="15"/>
      <c r="I8" s="16"/>
      <c r="J8" s="1"/>
    </row>
    <row r="9" spans="1:10" ht="24" customHeight="1">
      <c r="A9" s="17"/>
      <c r="B9" s="13"/>
      <c r="C9" s="8"/>
      <c r="D9" s="13"/>
      <c r="E9" s="13"/>
      <c r="F9" s="14"/>
      <c r="G9" s="2"/>
      <c r="H9" s="15"/>
      <c r="I9" s="16"/>
      <c r="J9" s="1"/>
    </row>
    <row r="10" spans="1:10" ht="12.75">
      <c r="A10" s="12"/>
      <c r="B10" s="1"/>
      <c r="C10" s="8"/>
      <c r="D10" s="1"/>
      <c r="E10" s="1"/>
      <c r="F10" s="2"/>
      <c r="G10" s="2"/>
      <c r="H10" s="15"/>
      <c r="I10" s="16"/>
      <c r="J10" s="1"/>
    </row>
    <row r="11" spans="1:10" ht="12.75">
      <c r="A11" s="1"/>
      <c r="B11" s="1"/>
      <c r="C11" s="8"/>
      <c r="D11" s="5"/>
      <c r="E11" s="5"/>
      <c r="F11" s="1"/>
      <c r="G11" s="1"/>
      <c r="H11" s="1"/>
      <c r="I11" s="16"/>
      <c r="J11" s="1"/>
    </row>
    <row r="12" spans="1:10" ht="12.75">
      <c r="A12" s="1"/>
      <c r="B12" s="1"/>
      <c r="C12" s="8"/>
      <c r="D12" s="5"/>
      <c r="E12" s="5"/>
      <c r="F12" s="1"/>
      <c r="G12" s="1"/>
      <c r="H12" s="1"/>
      <c r="I12" s="1"/>
      <c r="J12" s="1"/>
    </row>
    <row r="13" spans="1:10" ht="15.75">
      <c r="A13" s="3"/>
      <c r="B13" s="1"/>
      <c r="C13" s="8"/>
      <c r="D13" s="5"/>
      <c r="E13" s="5"/>
      <c r="F13" s="1"/>
      <c r="G13" s="1"/>
      <c r="H13" s="1"/>
      <c r="I13" s="1"/>
      <c r="J13" s="1"/>
    </row>
    <row r="14" spans="1:10" ht="12.75">
      <c r="A14" s="9"/>
      <c r="B14" s="9"/>
      <c r="C14" s="20"/>
      <c r="D14" s="7"/>
      <c r="E14" s="7"/>
      <c r="F14" s="7"/>
      <c r="G14" s="7"/>
      <c r="H14" s="10"/>
      <c r="I14" s="10"/>
      <c r="J14" s="10"/>
    </row>
    <row r="15" spans="1:10" s="6" customFormat="1" ht="12.75">
      <c r="A15" s="11"/>
      <c r="B15" s="11"/>
      <c r="C15" s="8"/>
      <c r="D15" s="11"/>
      <c r="E15" s="11"/>
      <c r="F15" s="11"/>
      <c r="G15" s="12"/>
      <c r="H15" s="11"/>
      <c r="I15" s="11"/>
      <c r="J15" s="12"/>
    </row>
    <row r="16" spans="1:10" ht="19.5" customHeight="1">
      <c r="A16" s="1"/>
      <c r="B16" s="13"/>
      <c r="C16" s="8"/>
      <c r="D16" s="14"/>
      <c r="E16" s="14"/>
      <c r="F16" s="14"/>
      <c r="G16" s="14"/>
      <c r="H16" s="15"/>
      <c r="I16" s="16"/>
      <c r="J16" s="1"/>
    </row>
    <row r="17" spans="1:10" ht="20.25" customHeight="1">
      <c r="A17" s="17"/>
      <c r="B17" s="13"/>
      <c r="C17" s="8"/>
      <c r="D17" s="14"/>
      <c r="E17" s="14"/>
      <c r="F17" s="14"/>
      <c r="G17" s="14"/>
      <c r="H17" s="15"/>
      <c r="I17" s="16"/>
      <c r="J17" s="1"/>
    </row>
    <row r="18" spans="1:10" ht="18" customHeight="1">
      <c r="A18" s="17"/>
      <c r="B18" s="13"/>
      <c r="C18" s="8"/>
      <c r="D18" s="14"/>
      <c r="E18" s="14"/>
      <c r="F18" s="14"/>
      <c r="G18" s="14"/>
      <c r="H18" s="15"/>
      <c r="I18" s="16"/>
      <c r="J18" s="1"/>
    </row>
    <row r="19" spans="1:10" ht="12.75">
      <c r="A19" s="12"/>
      <c r="B19" s="1"/>
      <c r="C19" s="8"/>
      <c r="D19" s="2"/>
      <c r="E19" s="2"/>
      <c r="F19" s="18"/>
      <c r="G19" s="2"/>
      <c r="H19" s="15"/>
      <c r="I19" s="16"/>
      <c r="J19" s="1"/>
    </row>
    <row r="20" spans="1:10" ht="12.75">
      <c r="A20" s="12"/>
      <c r="B20" s="1"/>
      <c r="C20" s="8"/>
      <c r="D20" s="2"/>
      <c r="E20" s="2"/>
      <c r="F20" s="18"/>
      <c r="G20" s="2"/>
      <c r="H20" s="15"/>
      <c r="I20" s="16"/>
      <c r="J20" s="1"/>
    </row>
    <row r="21" spans="1:10" ht="19.5" customHeight="1">
      <c r="A21" s="17"/>
      <c r="B21" s="13"/>
      <c r="C21" s="8"/>
      <c r="D21" s="14"/>
      <c r="E21" s="14"/>
      <c r="F21" s="14"/>
      <c r="G21" s="14"/>
      <c r="H21" s="15"/>
      <c r="I21" s="16"/>
      <c r="J21" s="1"/>
    </row>
    <row r="22" spans="1:10" ht="12.75">
      <c r="A22" s="12"/>
      <c r="B22" s="1"/>
      <c r="C22" s="8"/>
      <c r="D22" s="2"/>
      <c r="E22" s="2"/>
      <c r="F22" s="18"/>
      <c r="G22" s="2"/>
      <c r="H22" s="15"/>
      <c r="I22" s="16"/>
      <c r="J22" s="1"/>
    </row>
    <row r="23" spans="1:10" ht="18" customHeight="1">
      <c r="A23" s="17"/>
      <c r="B23" s="13"/>
      <c r="C23" s="8"/>
      <c r="D23" s="14"/>
      <c r="E23" s="14"/>
      <c r="F23" s="14"/>
      <c r="G23" s="14"/>
      <c r="H23" s="15"/>
      <c r="I23" s="16"/>
      <c r="J23" s="1"/>
    </row>
    <row r="24" spans="1:10" ht="12.75">
      <c r="A24" s="12"/>
      <c r="B24" s="1"/>
      <c r="C24" s="8"/>
      <c r="D24" s="2"/>
      <c r="E24" s="2"/>
      <c r="F24" s="18"/>
      <c r="G24" s="2"/>
      <c r="H24" s="15"/>
      <c r="I24" s="16"/>
      <c r="J24" s="1"/>
    </row>
    <row r="25" spans="1:10" ht="12.75">
      <c r="A25" s="12"/>
      <c r="B25" s="1"/>
      <c r="C25" s="8"/>
      <c r="D25" s="2"/>
      <c r="E25" s="2"/>
      <c r="F25" s="18"/>
      <c r="G25" s="2"/>
      <c r="H25" s="15"/>
      <c r="I25" s="16"/>
      <c r="J25" s="1"/>
    </row>
    <row r="26" spans="1:10" ht="12.75">
      <c r="A26" s="12"/>
      <c r="B26" s="1"/>
      <c r="C26" s="8"/>
      <c r="D26" s="2"/>
      <c r="E26" s="2"/>
      <c r="F26" s="18"/>
      <c r="G26" s="2"/>
      <c r="H26" s="15"/>
      <c r="I26" s="16"/>
      <c r="J26" s="1"/>
    </row>
    <row r="27" spans="1:10" ht="12.75">
      <c r="A27" s="12"/>
      <c r="B27" s="1"/>
      <c r="C27" s="8"/>
      <c r="D27" s="2"/>
      <c r="E27" s="2"/>
      <c r="F27" s="18"/>
      <c r="G27" s="2"/>
      <c r="H27" s="15"/>
      <c r="I27" s="16"/>
      <c r="J27" s="1"/>
    </row>
    <row r="28" spans="1:10" ht="12.75">
      <c r="A28" s="12"/>
      <c r="B28" s="1"/>
      <c r="C28" s="8"/>
      <c r="D28" s="2"/>
      <c r="E28" s="2"/>
      <c r="F28" s="18"/>
      <c r="G28" s="2"/>
      <c r="H28" s="15"/>
      <c r="I28" s="16"/>
      <c r="J28" s="1"/>
    </row>
    <row r="29" spans="1:10" ht="12.75">
      <c r="A29" s="12"/>
      <c r="B29" s="1"/>
      <c r="C29" s="8"/>
      <c r="D29" s="2"/>
      <c r="E29" s="2"/>
      <c r="F29" s="18"/>
      <c r="G29" s="2"/>
      <c r="H29" s="15"/>
      <c r="I29" s="16"/>
      <c r="J2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31">
      <selection activeCell="G19" sqref="G19"/>
    </sheetView>
  </sheetViews>
  <sheetFormatPr defaultColWidth="9.140625" defaultRowHeight="12.75"/>
  <cols>
    <col min="2" max="2" width="29.57421875" style="0" customWidth="1"/>
    <col min="3" max="3" width="7.140625" style="0" customWidth="1"/>
    <col min="4" max="4" width="13.140625" style="0" customWidth="1"/>
    <col min="5" max="5" width="13.8515625" style="0" customWidth="1"/>
    <col min="6" max="6" width="13.00390625" style="0" customWidth="1"/>
    <col min="7" max="7" width="14.00390625" style="0" customWidth="1"/>
    <col min="8" max="8" width="10.57421875" style="0" customWidth="1"/>
    <col min="9" max="9" width="11.00390625" style="0" customWidth="1"/>
    <col min="11" max="11" width="14.140625" style="0" customWidth="1"/>
  </cols>
  <sheetData/>
  <sheetProtection/>
  <printOptions/>
  <pageMargins left="0.3937007874015748" right="0.3937007874015748" top="0.1968503937007874" bottom="0.1968503937007874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10.140625" style="0" bestFit="1" customWidth="1"/>
    <col min="7" max="7" width="10.14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0.57421875" style="23" customWidth="1"/>
    <col min="2" max="2" width="51.57421875" style="23" customWidth="1"/>
    <col min="3" max="3" width="7.8515625" style="23" customWidth="1"/>
    <col min="4" max="4" width="14.28125" style="24" customWidth="1"/>
    <col min="5" max="5" width="13.57421875" style="24" customWidth="1"/>
    <col min="6" max="6" width="13.140625" style="24" customWidth="1"/>
    <col min="7" max="7" width="13.28125" style="24" customWidth="1"/>
    <col min="8" max="8" width="7.57421875" style="24" customWidth="1"/>
    <col min="9" max="9" width="13.140625" style="23" customWidth="1"/>
    <col min="10" max="10" width="15.421875" style="23" customWidth="1"/>
    <col min="11" max="11" width="15.57421875" style="23" customWidth="1"/>
    <col min="12" max="12" width="14.421875" style="23" customWidth="1"/>
    <col min="13" max="16384" width="9.140625" style="23" customWidth="1"/>
  </cols>
  <sheetData>
    <row r="1" spans="4:8" ht="13.5" customHeight="1">
      <c r="D1" s="27"/>
      <c r="E1" s="27"/>
      <c r="F1" s="27"/>
      <c r="G1" s="27"/>
      <c r="H1" s="27"/>
    </row>
    <row r="2" spans="2:8" ht="15" customHeight="1">
      <c r="B2" s="28"/>
      <c r="C2" s="25"/>
      <c r="D2" s="26"/>
      <c r="E2" s="26"/>
      <c r="F2" s="26"/>
      <c r="G2" s="26"/>
      <c r="H2" s="26"/>
    </row>
    <row r="3" spans="2:8" ht="15" customHeight="1">
      <c r="B3" s="29"/>
      <c r="C3" s="21"/>
      <c r="D3" s="22"/>
      <c r="E3" s="22"/>
      <c r="F3" s="22"/>
      <c r="G3" s="22"/>
      <c r="H3" s="22"/>
    </row>
    <row r="4" spans="4:8" ht="13.5" customHeight="1">
      <c r="D4" s="23"/>
      <c r="E4" s="23"/>
      <c r="F4" s="23"/>
      <c r="G4" s="23"/>
      <c r="H4" s="23"/>
    </row>
    <row r="5" spans="4:8" ht="12">
      <c r="D5" s="23"/>
      <c r="E5" s="23"/>
      <c r="F5" s="23"/>
      <c r="G5" s="23"/>
      <c r="H5" s="23"/>
    </row>
    <row r="6" spans="4:8" ht="12">
      <c r="D6" s="23"/>
      <c r="E6" s="23"/>
      <c r="F6" s="23"/>
      <c r="G6" s="23"/>
      <c r="H6" s="23"/>
    </row>
    <row r="7" spans="4:8" ht="12">
      <c r="D7" s="23"/>
      <c r="E7" s="23"/>
      <c r="F7" s="23"/>
      <c r="G7" s="23"/>
      <c r="H7" s="23"/>
    </row>
    <row r="8" spans="4:8" ht="12">
      <c r="D8" s="23"/>
      <c r="E8" s="23"/>
      <c r="F8" s="23"/>
      <c r="G8" s="23"/>
      <c r="H8" s="23"/>
    </row>
    <row r="9" spans="4:8" ht="12">
      <c r="D9" s="23"/>
      <c r="E9" s="23"/>
      <c r="F9" s="23"/>
      <c r="G9" s="23"/>
      <c r="H9" s="23"/>
    </row>
    <row r="10" spans="4:8" ht="12">
      <c r="D10" s="23"/>
      <c r="E10" s="23"/>
      <c r="F10" s="23"/>
      <c r="G10" s="23"/>
      <c r="H10" s="23"/>
    </row>
    <row r="11" spans="4:8" ht="12">
      <c r="D11" s="23"/>
      <c r="E11" s="23"/>
      <c r="F11" s="23"/>
      <c r="G11" s="23"/>
      <c r="H11" s="23"/>
    </row>
    <row r="12" spans="4:8" ht="12">
      <c r="D12" s="23"/>
      <c r="E12" s="23"/>
      <c r="F12" s="23"/>
      <c r="G12" s="23"/>
      <c r="H12" s="23"/>
    </row>
    <row r="13" spans="4:8" ht="12">
      <c r="D13" s="23"/>
      <c r="E13" s="23"/>
      <c r="F13" s="23"/>
      <c r="G13" s="23"/>
      <c r="H13" s="23"/>
    </row>
    <row r="14" spans="4:8" ht="12">
      <c r="D14" s="23"/>
      <c r="E14" s="23"/>
      <c r="F14" s="23"/>
      <c r="G14" s="23"/>
      <c r="H14" s="23"/>
    </row>
    <row r="15" spans="4:8" ht="12">
      <c r="D15" s="23"/>
      <c r="E15" s="23"/>
      <c r="F15" s="23"/>
      <c r="G15" s="23"/>
      <c r="H15" s="23"/>
    </row>
    <row r="16" spans="4:8" ht="12">
      <c r="D16" s="23"/>
      <c r="E16" s="23"/>
      <c r="F16" s="23"/>
      <c r="G16" s="23"/>
      <c r="H16" s="23"/>
    </row>
    <row r="17" spans="4:8" ht="12">
      <c r="D17" s="23"/>
      <c r="E17" s="23"/>
      <c r="F17" s="23"/>
      <c r="G17" s="23"/>
      <c r="H17" s="23"/>
    </row>
    <row r="18" spans="4:8" ht="12">
      <c r="D18" s="23"/>
      <c r="E18" s="23"/>
      <c r="F18" s="23"/>
      <c r="G18" s="23"/>
      <c r="H18" s="23"/>
    </row>
    <row r="19" spans="4:8" ht="12">
      <c r="D19" s="23"/>
      <c r="E19" s="23"/>
      <c r="F19" s="23"/>
      <c r="G19" s="23"/>
      <c r="H19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Jablanica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Opstina</dc:creator>
  <cp:keywords/>
  <dc:description/>
  <cp:lastModifiedBy>zlatas</cp:lastModifiedBy>
  <cp:lastPrinted>2019-04-23T06:14:25Z</cp:lastPrinted>
  <dcterms:created xsi:type="dcterms:W3CDTF">2003-12-16T13:28:30Z</dcterms:created>
  <dcterms:modified xsi:type="dcterms:W3CDTF">2019-04-23T06:14:45Z</dcterms:modified>
  <cp:category/>
  <cp:version/>
  <cp:contentType/>
  <cp:contentStatus/>
</cp:coreProperties>
</file>